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mcova\Desktop\"/>
    </mc:Choice>
  </mc:AlternateContent>
  <xr:revisionPtr revIDLastSave="0" documentId="13_ncr:1_{52064AC9-23AC-4B56-9749-CE69188D3FAF}" xr6:coauthVersionLast="47" xr6:coauthVersionMax="47" xr10:uidLastSave="{00000000-0000-0000-0000-000000000000}"/>
  <bookViews>
    <workbookView xWindow="-28920" yWindow="-120" windowWidth="29040" windowHeight="15720" firstSheet="1" activeTab="5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1 Pol" sheetId="12" r:id="rId4"/>
    <sheet name="2 2 Pol" sheetId="13" r:id="rId5"/>
    <sheet name="3 3 Pol" sheetId="14" r:id="rId6"/>
  </sheets>
  <externalReferences>
    <externalReference r:id="rId7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Pol'!$1:$7</definedName>
    <definedName name="_xlnm.Print_Titles" localSheetId="4">'2 2 Pol'!$1:$7</definedName>
    <definedName name="_xlnm.Print_Titles" localSheetId="5">'3 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Pol'!$A$1:$Y$126</definedName>
    <definedName name="_xlnm.Print_Area" localSheetId="4">'2 2 Pol'!$A$1:$Y$60</definedName>
    <definedName name="_xlnm.Print_Area" localSheetId="5">'3 3 Pol'!$A$1:$Y$95</definedName>
    <definedName name="_xlnm.Print_Area" localSheetId="1">Stavba!$A$1:$J$44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4" i="14" l="1"/>
  <c r="G93" i="14"/>
  <c r="G9" i="14"/>
  <c r="G79" i="14"/>
  <c r="G92" i="14"/>
  <c r="G91" i="14"/>
  <c r="G89" i="14"/>
  <c r="G87" i="14"/>
  <c r="G86" i="14"/>
  <c r="G84" i="14"/>
  <c r="G82" i="14"/>
  <c r="G76" i="14"/>
  <c r="G74" i="14"/>
  <c r="G72" i="14"/>
  <c r="G70" i="14"/>
  <c r="G67" i="14"/>
  <c r="G65" i="14"/>
  <c r="G63" i="14"/>
  <c r="G62" i="14"/>
  <c r="G61" i="14"/>
  <c r="G59" i="14"/>
  <c r="G58" i="14"/>
  <c r="G57" i="14"/>
  <c r="G54" i="14"/>
  <c r="G53" i="14" s="1"/>
  <c r="G52" i="14"/>
  <c r="G50" i="14"/>
  <c r="G48" i="14"/>
  <c r="G46" i="14"/>
  <c r="G44" i="14"/>
  <c r="G41" i="14" s="1"/>
  <c r="G43" i="14"/>
  <c r="G42" i="14"/>
  <c r="G40" i="14"/>
  <c r="G38" i="14"/>
  <c r="G36" i="14"/>
  <c r="G33" i="14"/>
  <c r="G31" i="14"/>
  <c r="G29" i="14"/>
  <c r="G28" i="14" s="1"/>
  <c r="G25" i="14"/>
  <c r="G22" i="14"/>
  <c r="G20" i="14"/>
  <c r="G19" i="14"/>
  <c r="G17" i="14"/>
  <c r="G14" i="14"/>
  <c r="G12" i="14"/>
  <c r="G10" i="14"/>
  <c r="G58" i="13"/>
  <c r="G56" i="13"/>
  <c r="G54" i="13"/>
  <c r="G53" i="13"/>
  <c r="G52" i="13"/>
  <c r="G50" i="13"/>
  <c r="G48" i="13"/>
  <c r="G45" i="13"/>
  <c r="G40" i="13" s="1"/>
  <c r="G43" i="13"/>
  <c r="G41" i="13"/>
  <c r="G39" i="13"/>
  <c r="G36" i="13"/>
  <c r="G33" i="13"/>
  <c r="G31" i="13"/>
  <c r="G28" i="13"/>
  <c r="G25" i="13"/>
  <c r="G23" i="13"/>
  <c r="G22" i="13" s="1"/>
  <c r="G19" i="13"/>
  <c r="G16" i="13"/>
  <c r="G9" i="13"/>
  <c r="G8" i="13" s="1"/>
  <c r="G124" i="12"/>
  <c r="G122" i="12"/>
  <c r="G120" i="12"/>
  <c r="G118" i="12"/>
  <c r="G117" i="12"/>
  <c r="G115" i="12"/>
  <c r="G113" i="12"/>
  <c r="G102" i="12"/>
  <c r="G92" i="12"/>
  <c r="G90" i="12"/>
  <c r="G88" i="12"/>
  <c r="G86" i="12"/>
  <c r="G84" i="12"/>
  <c r="G78" i="12"/>
  <c r="G76" i="12"/>
  <c r="G70" i="12"/>
  <c r="G63" i="12"/>
  <c r="G61" i="12"/>
  <c r="G60" i="12"/>
  <c r="G59" i="12"/>
  <c r="G58" i="12"/>
  <c r="G57" i="12"/>
  <c r="G56" i="12"/>
  <c r="G55" i="12"/>
  <c r="G54" i="12"/>
  <c r="G53" i="12"/>
  <c r="G51" i="12"/>
  <c r="G50" i="12"/>
  <c r="G49" i="12"/>
  <c r="G48" i="12"/>
  <c r="G47" i="12"/>
  <c r="G46" i="12"/>
  <c r="G45" i="12"/>
  <c r="G44" i="12"/>
  <c r="G36" i="12" s="1"/>
  <c r="G43" i="12"/>
  <c r="G41" i="12"/>
  <c r="G39" i="12"/>
  <c r="G38" i="12"/>
  <c r="G37" i="12"/>
  <c r="G35" i="12"/>
  <c r="G34" i="12" s="1"/>
  <c r="G31" i="12"/>
  <c r="G28" i="12"/>
  <c r="G26" i="12"/>
  <c r="G25" i="12"/>
  <c r="G15" i="12"/>
  <c r="G14" i="12" s="1"/>
  <c r="G13" i="12"/>
  <c r="G12" i="12" s="1"/>
  <c r="G9" i="12"/>
  <c r="G8" i="12" s="1"/>
  <c r="BA90" i="14"/>
  <c r="BA83" i="14"/>
  <c r="BA18" i="14"/>
  <c r="I8" i="14"/>
  <c r="K8" i="14"/>
  <c r="M8" i="14"/>
  <c r="O8" i="14"/>
  <c r="Q8" i="14"/>
  <c r="V8" i="14"/>
  <c r="G21" i="14"/>
  <c r="I21" i="14"/>
  <c r="K21" i="14"/>
  <c r="M21" i="14"/>
  <c r="O21" i="14"/>
  <c r="Q21" i="14"/>
  <c r="V21" i="14"/>
  <c r="I28" i="14"/>
  <c r="K28" i="14"/>
  <c r="M28" i="14"/>
  <c r="O28" i="14"/>
  <c r="Q28" i="14"/>
  <c r="V28" i="14"/>
  <c r="I30" i="14"/>
  <c r="K30" i="14"/>
  <c r="M30" i="14"/>
  <c r="O30" i="14"/>
  <c r="Q30" i="14"/>
  <c r="V30" i="14"/>
  <c r="I37" i="14"/>
  <c r="K37" i="14"/>
  <c r="M37" i="14"/>
  <c r="O37" i="14"/>
  <c r="Q37" i="14"/>
  <c r="V37" i="14"/>
  <c r="I41" i="14"/>
  <c r="K41" i="14"/>
  <c r="M41" i="14"/>
  <c r="O41" i="14"/>
  <c r="Q41" i="14"/>
  <c r="V41" i="14"/>
  <c r="I45" i="14"/>
  <c r="K45" i="14"/>
  <c r="M45" i="14"/>
  <c r="O45" i="14"/>
  <c r="Q45" i="14"/>
  <c r="V45" i="14"/>
  <c r="I53" i="14"/>
  <c r="K53" i="14"/>
  <c r="M53" i="14"/>
  <c r="O53" i="14"/>
  <c r="Q53" i="14"/>
  <c r="V53" i="14"/>
  <c r="G60" i="14"/>
  <c r="I60" i="14"/>
  <c r="K60" i="14"/>
  <c r="M60" i="14"/>
  <c r="O60" i="14"/>
  <c r="Q60" i="14"/>
  <c r="V60" i="14"/>
  <c r="I64" i="14"/>
  <c r="K64" i="14"/>
  <c r="M64" i="14"/>
  <c r="O64" i="14"/>
  <c r="Q64" i="14"/>
  <c r="V64" i="14"/>
  <c r="G69" i="14"/>
  <c r="I69" i="14"/>
  <c r="K69" i="14"/>
  <c r="M69" i="14"/>
  <c r="O69" i="14"/>
  <c r="Q69" i="14"/>
  <c r="V69" i="14"/>
  <c r="G75" i="14"/>
  <c r="I75" i="14"/>
  <c r="K75" i="14"/>
  <c r="M75" i="14"/>
  <c r="O75" i="14"/>
  <c r="Q75" i="14"/>
  <c r="V75" i="14"/>
  <c r="G78" i="14"/>
  <c r="I78" i="14"/>
  <c r="K78" i="14"/>
  <c r="M78" i="14"/>
  <c r="O78" i="14"/>
  <c r="Q78" i="14"/>
  <c r="V78" i="14"/>
  <c r="I81" i="14"/>
  <c r="K81" i="14"/>
  <c r="M81" i="14"/>
  <c r="O81" i="14"/>
  <c r="Q81" i="14"/>
  <c r="V81" i="14"/>
  <c r="I92" i="14"/>
  <c r="K92" i="14"/>
  <c r="M92" i="14"/>
  <c r="O92" i="14"/>
  <c r="Q92" i="14"/>
  <c r="V92" i="14"/>
  <c r="BA57" i="13"/>
  <c r="BA49" i="13"/>
  <c r="BA29" i="13"/>
  <c r="I8" i="13"/>
  <c r="K8" i="13"/>
  <c r="M8" i="13"/>
  <c r="O8" i="13"/>
  <c r="Q8" i="13"/>
  <c r="V8" i="13"/>
  <c r="G18" i="13"/>
  <c r="I18" i="13"/>
  <c r="K18" i="13"/>
  <c r="M18" i="13"/>
  <c r="O18" i="13"/>
  <c r="Q18" i="13"/>
  <c r="V18" i="13"/>
  <c r="I22" i="13"/>
  <c r="K22" i="13"/>
  <c r="M22" i="13"/>
  <c r="O22" i="13"/>
  <c r="Q22" i="13"/>
  <c r="V22" i="13"/>
  <c r="I24" i="13"/>
  <c r="K24" i="13"/>
  <c r="M24" i="13"/>
  <c r="O24" i="13"/>
  <c r="Q24" i="13"/>
  <c r="V24" i="13"/>
  <c r="I32" i="13"/>
  <c r="K32" i="13"/>
  <c r="M32" i="13"/>
  <c r="O32" i="13"/>
  <c r="Q32" i="13"/>
  <c r="V32" i="13"/>
  <c r="I40" i="13"/>
  <c r="K40" i="13"/>
  <c r="M40" i="13"/>
  <c r="O40" i="13"/>
  <c r="Q40" i="13"/>
  <c r="V40" i="13"/>
  <c r="I47" i="13"/>
  <c r="K47" i="13"/>
  <c r="M47" i="13"/>
  <c r="O47" i="13"/>
  <c r="Q47" i="13"/>
  <c r="V47" i="13"/>
  <c r="BA121" i="12"/>
  <c r="BA114" i="12"/>
  <c r="I8" i="12"/>
  <c r="K8" i="12"/>
  <c r="M8" i="12"/>
  <c r="O8" i="12"/>
  <c r="Q8" i="12"/>
  <c r="V8" i="12"/>
  <c r="I12" i="12"/>
  <c r="K12" i="12"/>
  <c r="M12" i="12"/>
  <c r="O12" i="12"/>
  <c r="Q12" i="12"/>
  <c r="V12" i="12"/>
  <c r="I14" i="12"/>
  <c r="K14" i="12"/>
  <c r="M14" i="12"/>
  <c r="O14" i="12"/>
  <c r="Q14" i="12"/>
  <c r="V14" i="12"/>
  <c r="I24" i="12"/>
  <c r="K24" i="12"/>
  <c r="M24" i="12"/>
  <c r="O24" i="12"/>
  <c r="Q24" i="12"/>
  <c r="V24" i="12"/>
  <c r="I34" i="12"/>
  <c r="K34" i="12"/>
  <c r="M34" i="12"/>
  <c r="O34" i="12"/>
  <c r="Q34" i="12"/>
  <c r="V34" i="12"/>
  <c r="I36" i="12"/>
  <c r="K36" i="12"/>
  <c r="M36" i="12"/>
  <c r="O36" i="12"/>
  <c r="Q36" i="12"/>
  <c r="V36" i="12"/>
  <c r="G52" i="12"/>
  <c r="I52" i="12"/>
  <c r="K52" i="12"/>
  <c r="M52" i="12"/>
  <c r="O52" i="12"/>
  <c r="Q52" i="12"/>
  <c r="V52" i="12"/>
  <c r="G62" i="12"/>
  <c r="I62" i="12"/>
  <c r="K62" i="12"/>
  <c r="M62" i="12"/>
  <c r="O62" i="12"/>
  <c r="Q62" i="12"/>
  <c r="V62" i="12"/>
  <c r="I69" i="12"/>
  <c r="K69" i="12"/>
  <c r="M69" i="12"/>
  <c r="O69" i="12"/>
  <c r="Q69" i="12"/>
  <c r="V69" i="12"/>
  <c r="G91" i="12"/>
  <c r="I91" i="12"/>
  <c r="K91" i="12"/>
  <c r="M91" i="12"/>
  <c r="O91" i="12"/>
  <c r="Q91" i="12"/>
  <c r="V91" i="12"/>
  <c r="I112" i="12"/>
  <c r="K112" i="12"/>
  <c r="M112" i="12"/>
  <c r="O112" i="12"/>
  <c r="Q112" i="12"/>
  <c r="V112" i="12"/>
  <c r="G123" i="12"/>
  <c r="I123" i="12"/>
  <c r="K123" i="12"/>
  <c r="M123" i="12"/>
  <c r="O123" i="12"/>
  <c r="Q123" i="12"/>
  <c r="V123" i="12"/>
  <c r="F43" i="1"/>
  <c r="G24" i="12" l="1"/>
  <c r="G64" i="14"/>
  <c r="G81" i="14"/>
  <c r="G112" i="12"/>
  <c r="G45" i="14"/>
  <c r="G37" i="14"/>
  <c r="G30" i="14"/>
  <c r="G8" i="14"/>
  <c r="G47" i="13"/>
  <c r="G32" i="13"/>
  <c r="G24" i="13"/>
  <c r="G69" i="12"/>
  <c r="J28" i="1"/>
  <c r="J26" i="1"/>
  <c r="G38" i="1"/>
  <c r="F38" i="1"/>
  <c r="J23" i="1"/>
  <c r="J24" i="1"/>
  <c r="J25" i="1"/>
  <c r="J27" i="1"/>
  <c r="E24" i="1"/>
  <c r="E26" i="1"/>
  <c r="G96" i="14" l="1"/>
  <c r="G42" i="1" s="1"/>
  <c r="H42" i="1" s="1"/>
  <c r="I42" i="1" s="1"/>
  <c r="G61" i="13"/>
  <c r="G41" i="1" s="1"/>
  <c r="H41" i="1" s="1"/>
  <c r="G127" i="12"/>
  <c r="G40" i="1" s="1"/>
  <c r="H40" i="1" s="1"/>
  <c r="H43" i="1" l="1"/>
  <c r="I41" i="1"/>
  <c r="I40" i="1"/>
  <c r="G43" i="1"/>
  <c r="G25" i="1" s="1"/>
  <c r="G26" i="1" s="1"/>
  <c r="G29" i="1" s="1"/>
  <c r="I43" i="1" l="1"/>
  <c r="J42" i="1" s="1"/>
  <c r="J40" i="1" l="1"/>
  <c r="J41" i="1"/>
  <c r="J39" i="1"/>
  <c r="J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Milan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Milan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Milan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<sst xmlns="http://schemas.openxmlformats.org/spreadsheetml/2006/main" count="1454" uniqueCount="387">
  <si>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</si>
  <si>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</si>
  <si>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</si>
  <si>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</si>
  <si>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</si>
  <si>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</si>
  <si>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</si>
  <si>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</si>
  <si>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</si>
  <si>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</si>
  <si>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</si>
  <si>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</si>
  <si>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</si>
  <si>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</si>
  <si>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</si>
  <si>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</si>
  <si>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</si>
  <si>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</si>
  <si>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</si>
  <si>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</si>
  <si>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</si>
  <si>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</si>
  <si>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</si>
  <si>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</si>
  <si>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</si>
  <si>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</si>
  <si>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</si>
  <si>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</si>
  <si>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</si>
  <si>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</si>
  <si>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</si>
  <si>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</si>
  <si>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</si>
  <si>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</si>
  <si>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</si>
  <si>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</si>
  <si>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</si>
  <si>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</si>
  <si>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</si>
  <si>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</si>
  <si>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</si>
  <si>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</si>
  <si>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</si>
  <si>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2601</t>
  </si>
  <si>
    <t>Doubrava - rekonstrukce</t>
  </si>
  <si>
    <t>Stavba</t>
  </si>
  <si>
    <t>1</t>
  </si>
  <si>
    <t>Všeobecné úpravy</t>
  </si>
  <si>
    <t>2</t>
  </si>
  <si>
    <t>Úpravy týkající se špatného stropu v tomto podlaží</t>
  </si>
  <si>
    <t>3</t>
  </si>
  <si>
    <t>Úpravy týkající se právě této bytové jednotky</t>
  </si>
  <si>
    <t>Celkem za stavbu</t>
  </si>
  <si>
    <t>CZK</t>
  </si>
  <si>
    <t>Svislé a kompletní konstrukce</t>
  </si>
  <si>
    <t>416</t>
  </si>
  <si>
    <t>Podhledy a mezistropy montované lehké</t>
  </si>
  <si>
    <t>61</t>
  </si>
  <si>
    <t>Úpravy povrchů vnitřní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</si>
  <si>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</si>
  <si>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</si>
  <si>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</si>
  <si>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</si>
  <si>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</si>
  <si>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</si>
  <si>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</si>
  <si>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</si>
  <si>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713</t>
  </si>
  <si>
    <t>Izolace tepelné</t>
  </si>
  <si>
    <t>725</t>
  </si>
  <si>
    <t>Zařizovací předměty</t>
  </si>
  <si>
    <t>752</t>
  </si>
  <si>
    <t>Vzduchotechnika</t>
  </si>
  <si>
    <t>762</t>
  </si>
  <si>
    <t>Konstrukce tesařské</t>
  </si>
  <si>
    <t>763</t>
  </si>
  <si>
    <t>Dřevostavby</t>
  </si>
  <si>
    <t>764</t>
  </si>
  <si>
    <t>Konstrukce klempířské</t>
  </si>
  <si>
    <t>766</t>
  </si>
  <si>
    <t>Konstrukce truhlářské, okna a dveře</t>
  </si>
  <si>
    <t>775</t>
  </si>
  <si>
    <t>Podlahy vlysové a parketové</t>
  </si>
  <si>
    <t>776</t>
  </si>
  <si>
    <t>Podlahy a stěny povlakové</t>
  </si>
  <si>
    <t>783</t>
  </si>
  <si>
    <t>Nátěry</t>
  </si>
  <si>
    <t>784</t>
  </si>
  <si>
    <t>Malby</t>
  </si>
  <si>
    <t>785</t>
  </si>
  <si>
    <t>Tapety</t>
  </si>
  <si>
    <t>M21</t>
  </si>
  <si>
    <t>Elektromontáže</t>
  </si>
  <si>
    <t>M22</t>
  </si>
  <si>
    <t>Montáž sdělovací a zabezp. techniky</t>
  </si>
  <si>
    <t>D96</t>
  </si>
  <si>
    <t>Přesuny suti a vybouraných hmot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</si>
  <si>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</si>
  <si>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</si>
  <si>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</si>
  <si>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</si>
  <si>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</si>
  <si>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</si>
  <si>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</si>
  <si>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</si>
  <si>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</si>
  <si>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</si>
  <si>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</si>
  <si>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</si>
  <si>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</si>
  <si>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</si>
  <si>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</si>
  <si>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</si>
  <si>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</si>
  <si>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</si>
  <si>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</si>
  <si>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</si>
  <si>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</si>
  <si>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</si>
  <si>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</si>
  <si>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</si>
  <si>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</si>
  <si>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</si>
  <si>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</si>
  <si>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</si>
  <si>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</si>
  <si>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</si>
  <si>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612421231R00</t>
  </si>
  <si>
    <t>Oprava omítky vnitřní stěn, vápenné, štukové, do 10 % plochy</t>
  </si>
  <si>
    <t>m2</t>
  </si>
  <si>
    <t>RTS 26/ I</t>
  </si>
  <si>
    <t>Práce</t>
  </si>
  <si>
    <t>Běžná</t>
  </si>
  <si>
    <t>POL1_</t>
  </si>
  <si>
    <t>2,52*(4,65*2+11,9*2+2,2*2+3,25*2)</t>
  </si>
  <si>
    <t>VV</t>
  </si>
  <si>
    <t>0,52*(1,95*2+2,1*2+1*2+1,23*2)</t>
  </si>
  <si>
    <t>941955002R00</t>
  </si>
  <si>
    <t>Lešení lehké pomocné, výška podlahy do 1,9 m</t>
  </si>
  <si>
    <t>952901111R00</t>
  </si>
  <si>
    <t>Vyčištění budov o výšce podlaží do 4 m</t>
  </si>
  <si>
    <t>3.01 : 13,99</t>
  </si>
  <si>
    <t>3.02 : 14,41</t>
  </si>
  <si>
    <t>3.03 : 25,34</t>
  </si>
  <si>
    <t>3.04 : 14,88</t>
  </si>
  <si>
    <t>3.05 : 18,2</t>
  </si>
  <si>
    <t>3.06 : 4,09</t>
  </si>
  <si>
    <t>3.07 : 1,23</t>
  </si>
  <si>
    <t>společné prostory : 30</t>
  </si>
  <si>
    <t>968061125R00</t>
  </si>
  <si>
    <t>Vyvěšení dřevěných a plastových dveřních křídel pl. do 2 m2</t>
  </si>
  <si>
    <t>kus</t>
  </si>
  <si>
    <t>968072455R00</t>
  </si>
  <si>
    <t>Vybourání kovových dveřních zárubní pl. do 2 m2</t>
  </si>
  <si>
    <t>0,8*1,95</t>
  </si>
  <si>
    <t>974031153R00</t>
  </si>
  <si>
    <t>Vysekání rýh ve zdi cihelné do 100 x 100 mm</t>
  </si>
  <si>
    <t>m</t>
  </si>
  <si>
    <t>Včetně pomocného lešení o výšce podlahy do 1900 mm a pro zatížení do 1,5 kPa  (150 kg/m2).</t>
  </si>
  <si>
    <t>POP</t>
  </si>
  <si>
    <t>1,25*2</t>
  </si>
  <si>
    <t>978013121R00</t>
  </si>
  <si>
    <t>Otlučení omítek vnitřních stěn v rozsahu do 10 %</t>
  </si>
  <si>
    <t>999281108R00</t>
  </si>
  <si>
    <t>Přesun hmot pro opravy a údržbu do výšky 12 m</t>
  </si>
  <si>
    <t>t</t>
  </si>
  <si>
    <t>Přesun hmot</t>
  </si>
  <si>
    <t>POL7_</t>
  </si>
  <si>
    <t>725110811R00</t>
  </si>
  <si>
    <t>Demontáž klozetů splachovacích</t>
  </si>
  <si>
    <t>soubor</t>
  </si>
  <si>
    <t>725119205R00</t>
  </si>
  <si>
    <t>Montáž klozetových mís normálních</t>
  </si>
  <si>
    <t>725219201R00</t>
  </si>
  <si>
    <t>Montáž umyvadel na konzoly</t>
  </si>
  <si>
    <t>Včetně dodání zápachové uzávěrky.</t>
  </si>
  <si>
    <t>725229102RT2</t>
  </si>
  <si>
    <t>Montáž van se zápachovou uzávěrkou HL500-5/4 plastových</t>
  </si>
  <si>
    <t>725814102R00</t>
  </si>
  <si>
    <t>Ventil rohový D+M</t>
  </si>
  <si>
    <t>725820801R00</t>
  </si>
  <si>
    <t>Demontáž baterie nástěnné do G 3/4"</t>
  </si>
  <si>
    <t>725829201R00</t>
  </si>
  <si>
    <t>Montáž baterie umyvadlové a dřezové</t>
  </si>
  <si>
    <t>725839203R00</t>
  </si>
  <si>
    <t>Montáž baterie vanové nástěnné G 1/2"</t>
  </si>
  <si>
    <t>55144203R</t>
  </si>
  <si>
    <t>Baterie umyvadlová Suzan SN 041.00/150 stojánková</t>
  </si>
  <si>
    <t>SPCM</t>
  </si>
  <si>
    <t>Specifikace</t>
  </si>
  <si>
    <t>POL3_</t>
  </si>
  <si>
    <t>55145006R</t>
  </si>
  <si>
    <t>Baterie vanová směšovací nástěnná PL54B</t>
  </si>
  <si>
    <t>55145011R</t>
  </si>
  <si>
    <t>Baterie dřezová směšovací nástěnná s kulatým ústím PL01B</t>
  </si>
  <si>
    <t>554210173R</t>
  </si>
  <si>
    <t>Vana akrylátová Polysan NOEMI obdélníková 1600 x 700 mm</t>
  </si>
  <si>
    <t>64233515R</t>
  </si>
  <si>
    <t>Klozet keramický kombi</t>
  </si>
  <si>
    <t>766670011R00</t>
  </si>
  <si>
    <t>Montáž obložkové nebo rámové zárubně a křídla jednokřídlých dveří</t>
  </si>
  <si>
    <t>766670021R00</t>
  </si>
  <si>
    <t>Montáž kliky a štítku</t>
  </si>
  <si>
    <t>54914582R</t>
  </si>
  <si>
    <t>Kliky se štítem mezip 804/90 se zajištěním, Cr</t>
  </si>
  <si>
    <t>54914594R</t>
  </si>
  <si>
    <t>Kliky se štítem dveřní 804 FAB/90 Cr</t>
  </si>
  <si>
    <t>611601203R</t>
  </si>
  <si>
    <t xml:space="preserve">Dveře dřevěné interiérové SOLODOOR KLASIK 800 x 1970 mm L/P, CPL, plné </t>
  </si>
  <si>
    <t>611601204R</t>
  </si>
  <si>
    <t xml:space="preserve">Dveře dřevěné interiérové SOLODOOR KLASIK 900 x 1970 mm L/P, CPL, plné </t>
  </si>
  <si>
    <t>61181512R</t>
  </si>
  <si>
    <t>Zárubeň obložková SAPELI NORMAL 60 - 170 mm, 800 x 1970 mm L/P, CPL Premium</t>
  </si>
  <si>
    <t>61181513R</t>
  </si>
  <si>
    <t>Zárubeň obložková SAPELI NORMAL 60 - 170 mm, 900 x 1970 mm L/P, CPL Premium</t>
  </si>
  <si>
    <t>998766102R00</t>
  </si>
  <si>
    <t>Přesun hmot pro truhlářské konstrukce, v objektech výšky do 12 m</t>
  </si>
  <si>
    <t>775592001R00</t>
  </si>
  <si>
    <t xml:space="preserve">Broušení  podlahy </t>
  </si>
  <si>
    <t>776101115R00</t>
  </si>
  <si>
    <t>Vyrovnání podkladů samonivelační hmotou</t>
  </si>
  <si>
    <t>776421100R00</t>
  </si>
  <si>
    <t>Lepení podlahových soklíků z PVC a vinylu</t>
  </si>
  <si>
    <t>(3,25*2+11,9*2+2,2*2+4,65*6+3,1*2+6,45*2+3,2*2)-0,9*6-0,8*2</t>
  </si>
  <si>
    <t>776521100R00</t>
  </si>
  <si>
    <t>Lepení povlakové podlahy z pásů PVC na lepidlo</t>
  </si>
  <si>
    <t>776721111R00</t>
  </si>
  <si>
    <t>Lepení pásů z vinylu (PVC) na stěnu</t>
  </si>
  <si>
    <t>2,02*(1,23*2+1,0*2+2,1*2+1,95*2)-0,8*2*2</t>
  </si>
  <si>
    <t>28329850R</t>
  </si>
  <si>
    <t>Obklad PVC ROCKO CALACATTA OLYMPUS  2800x1230x4 mm</t>
  </si>
  <si>
    <t>Indiv</t>
  </si>
  <si>
    <t>(2,02*(1,23*2+1,0*2+2,1*2+1,95*2)-0,8*2*2)*1,1</t>
  </si>
  <si>
    <t>28342400R</t>
  </si>
  <si>
    <t>Lišta podlahová z měkčeného PVC, FATRA 1357</t>
  </si>
  <si>
    <t>81,1*1,1</t>
  </si>
  <si>
    <t>998776102R00</t>
  </si>
  <si>
    <t>Přesun hmot pro podlahy povlakové, v objektech výšky do 12 m</t>
  </si>
  <si>
    <t>784191101R00</t>
  </si>
  <si>
    <t>Penetrace podkladu univerzální Primalex 1x</t>
  </si>
  <si>
    <t>2,52*(3,25*2+11,9*2+2,2*2+4,65*6+3,1*2+6,45*2+3,2*2)-0,9*2*6-0,8*2*2</t>
  </si>
  <si>
    <t>784195212R00</t>
  </si>
  <si>
    <t>Malba Primalex Plus, bílá, bez penetrace, 2 x</t>
  </si>
  <si>
    <t>979017111R00</t>
  </si>
  <si>
    <t>Svislé přemístění suti nošením na H do 3,5 m</t>
  </si>
  <si>
    <t>Přesun suti</t>
  </si>
  <si>
    <t>POL8_</t>
  </si>
  <si>
    <t>S naložením suti nebo vybouraných hmot do dopravního prostředku a na jejich vyložením, popřípadě přeložením na normální dopravní prostředek.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</si>
  <si>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</si>
  <si>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</si>
  <si>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</si>
  <si>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</si>
  <si>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</si>
  <si>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979990107R00</t>
  </si>
  <si>
    <t>Poplatek za uložení suti - směs betonu, cihel, dřeva, skupina odpadu 170904</t>
  </si>
  <si>
    <t>kategorie 17 09 04 smíšené stavební a demoliční odpady</t>
  </si>
  <si>
    <t>979087311R00</t>
  </si>
  <si>
    <t>Vodorovné přemístění suti nošením do 10 m</t>
  </si>
  <si>
    <t>979087391R00</t>
  </si>
  <si>
    <t>Příplatek za nošení suti každých dalších 10 m</t>
  </si>
  <si>
    <t>VN-01</t>
  </si>
  <si>
    <t>Sonda pro opravu parapetu</t>
  </si>
  <si>
    <t>ks</t>
  </si>
  <si>
    <t>Vlastní</t>
  </si>
  <si>
    <t>VRN</t>
  </si>
  <si>
    <t>POL99_8</t>
  </si>
  <si>
    <t>END</t>
  </si>
  <si>
    <t>342264051RT2</t>
  </si>
  <si>
    <t>Podhled sádrokartonový, 1x ocelová konstrukce CD, bez izolace, 1x opláštěná, desky tl. 12,5 mm včetně dodávky desky Knauf RED PIANO GKF tl. 12,5 mm, bez izolace</t>
  </si>
  <si>
    <t>342264051RT3</t>
  </si>
  <si>
    <t>Podhled sádrokartonový, 1x ocelová konstrukce CD, bez izolace, 1x opláštěná, desky tl. 12,5 mm včetně dodávky desky Knauf GREEN GKBI tl. 12,5 mm, bez izolace</t>
  </si>
  <si>
    <t>963016111R00</t>
  </si>
  <si>
    <t>Demontáž podhledu SDK, kovová kce., 1xoplášť.12,5 mm</t>
  </si>
  <si>
    <t>713101122R00</t>
  </si>
  <si>
    <t>Odstranění tepelné izolace stropů a podhledů, volně uložené, z desek minerálních, tl. 100 - 200 mm včetně parozábrany</t>
  </si>
  <si>
    <t>713182211RT1</t>
  </si>
  <si>
    <t>Izolace foukaná do dutin stropů, celulózová Climatizer Plus</t>
  </si>
  <si>
    <t>m3</t>
  </si>
  <si>
    <t>Vyříznutí otvoru v podkladu pro osazení stroje na foukání izolace, foukání a dodávka izolace. Zapravení vyřezaného otvoru.</t>
  </si>
  <si>
    <t>11,9*8,05*0,4</t>
  </si>
  <si>
    <t>998713102R00</t>
  </si>
  <si>
    <t>Přesun hmot pro izolace tepelné, v objektech výšky do 12 m</t>
  </si>
  <si>
    <t>763613131R00</t>
  </si>
  <si>
    <t>Montáž záklopu stropů z desek do tl. 18 mm, na sraz, šroubováním</t>
  </si>
  <si>
    <t>vodorovně : 11,9*8,05</t>
  </si>
  <si>
    <t>předěl proti přetékání foukané izolace : 0,5*8,05</t>
  </si>
  <si>
    <t>60725012R</t>
  </si>
  <si>
    <t>Deska dřevoštěpková OSB 3, Kronospan nebroušená tl. 15 mm</t>
  </si>
  <si>
    <t>vodorovně : 11,9*8,05*1,05</t>
  </si>
  <si>
    <t>předěl proti přetékání foukané izolace : 0,5*8,05*1,05</t>
  </si>
  <si>
    <t>998763101R00</t>
  </si>
  <si>
    <t>Přesun hmot pro dřevostavby, v objektech výšky do 6 m</t>
  </si>
  <si>
    <t>784161901R00</t>
  </si>
  <si>
    <t>Penetrace podkladu HET, Latex univerzální, 1 x</t>
  </si>
  <si>
    <t>11,9*8,05</t>
  </si>
  <si>
    <t>784114112R00</t>
  </si>
  <si>
    <t>Malba latexová V 2064, bílá, bez penetrace, 2 x</t>
  </si>
  <si>
    <t>784498911R00</t>
  </si>
  <si>
    <t>Vyhlazení malířskou masou 1x, výška do 3,8 m</t>
  </si>
  <si>
    <t>předpoklad 10% : 11,9*8,05*0,10</t>
  </si>
  <si>
    <t>979082111R00</t>
  </si>
  <si>
    <t>Vnitrostaveništní doprava suti do 10 m</t>
  </si>
  <si>
    <t>979990110R00</t>
  </si>
  <si>
    <t>Poplatek za uložení suti - sádrokartonové desky, skupina odpadu 170802</t>
  </si>
  <si>
    <t>kategorie 17 08 02 stavební materiály na bázi sádry</t>
  </si>
  <si>
    <t>317121101R00</t>
  </si>
  <si>
    <t>Osazení překladu světlost otvoru do 1050 mm</t>
  </si>
  <si>
    <t>342255024R00</t>
  </si>
  <si>
    <t>Příčky z desek Ytong tl. 100 mm</t>
  </si>
  <si>
    <t>2,52*4,65*2</t>
  </si>
  <si>
    <t>342255028R00</t>
  </si>
  <si>
    <t>Příčky z desek Ytong tl. 150 mm</t>
  </si>
  <si>
    <t>2,52*11,9-0,9*2,02*3</t>
  </si>
  <si>
    <t>342948111R00</t>
  </si>
  <si>
    <t>Ukotvení příček k cihelné konstrukci kotvami na hmoždinky</t>
  </si>
  <si>
    <t>Včetně dodávky kotev i spojovacího materiálu.</t>
  </si>
  <si>
    <t>2,52*4</t>
  </si>
  <si>
    <t>380942214R00</t>
  </si>
  <si>
    <t>Výztuž helikální 1x d 10 mm, vrt, železobeton sešití podlahové praskliny, včetně pomocných prací</t>
  </si>
  <si>
    <t>Postup se provádí pomocí ocelových spon (nebo helikální výztuže) a dvousložkové epoxidové pryskyřice.</t>
  </si>
  <si>
    <t>59321898R</t>
  </si>
  <si>
    <t>Překlad pórobetonový Ytong NEP 100-1250 nenosný, 1250 x 100 x 249 mm</t>
  </si>
  <si>
    <t>59321902.AR</t>
  </si>
  <si>
    <t>Překlad pórobetonový Ytong NEP 150-1250 nenosný, 1250 x 150 x 249 mm</t>
  </si>
  <si>
    <t>612474410R00</t>
  </si>
  <si>
    <t>Omítka vnitřní stěn, tenkovrstvá, vápenná, štuková</t>
  </si>
  <si>
    <t>2,52*4,65*2*2</t>
  </si>
  <si>
    <t>(2,52*11,9-0,9*2,02*3)*2</t>
  </si>
  <si>
    <t>612481211RT2</t>
  </si>
  <si>
    <t>Montáž výztužné sítě (perlinky) do stěrky - vnitřní stěny včetně výztužné sítě a stěrkového tmelu Baumit</t>
  </si>
  <si>
    <t>962086106R00</t>
  </si>
  <si>
    <t>Bourání příček z plynosilikátu a pórobetonu do tl. 100 mm</t>
  </si>
  <si>
    <t>2,52*1,05-0,8*1,95</t>
  </si>
  <si>
    <t>96-301</t>
  </si>
  <si>
    <t>Demontáž kliky a štítku</t>
  </si>
  <si>
    <t>kpl</t>
  </si>
  <si>
    <t>713141221RK2</t>
  </si>
  <si>
    <t>Montáž parozábrany, přelepení spojů Jutafol N 110 speciál</t>
  </si>
  <si>
    <t>0,5*8,05</t>
  </si>
  <si>
    <t>752611102R00</t>
  </si>
  <si>
    <t>Montáž ventilátoru axiálního odsávacího, nepožárního, na stěnu, do d 200 mm</t>
  </si>
  <si>
    <t>429148030R</t>
  </si>
  <si>
    <t>Ventilátor axiální do koupelny VENTS 150 S</t>
  </si>
  <si>
    <t>998752102R00</t>
  </si>
  <si>
    <t>Přesun hmot pro vzduchotechniku, v objektech výšky do 12 m</t>
  </si>
  <si>
    <t>762521108RT2</t>
  </si>
  <si>
    <t>Položení podlah nehoblovaných na sraz, hrubé fošny včetně dodávky řeziva, fošny tl. 38 mm</t>
  </si>
  <si>
    <t>0,3*3*10</t>
  </si>
  <si>
    <t>762911111R00</t>
  </si>
  <si>
    <t>Impregnace řeziva máčením Bochemit QB</t>
  </si>
  <si>
    <t>0,3*3*10*2+0,04*2*3*10</t>
  </si>
  <si>
    <t>60511100R</t>
  </si>
  <si>
    <t>Řezivo středové SM/BO jakost I tl. 40 - 100 mm, 3 - 6 m</t>
  </si>
  <si>
    <t>0,3*3*10*0,04*1,1</t>
  </si>
  <si>
    <t>998762102R00</t>
  </si>
  <si>
    <t>Přesun hmot pro tesařské konstrukce, v objektech výšky do 12 m</t>
  </si>
  <si>
    <t>763613131RW6</t>
  </si>
  <si>
    <t>Montáž záklopu stropů z desek do tl. 18 mm, na sraz, šroubováním včetně dodávky desky OSB 3 tl. 18 mm</t>
  </si>
  <si>
    <t>parapet</t>
  </si>
  <si>
    <t>2,75*0,6</t>
  </si>
  <si>
    <t>764816160R00</t>
  </si>
  <si>
    <t>Oplechování parapetů z lakovaného Pz plechu, rš 600 mm</t>
  </si>
  <si>
    <t>764410880R00</t>
  </si>
  <si>
    <t>Demontáž oplechování parapetů, rš od 400 do 600 mm</t>
  </si>
  <si>
    <t>998764102R00</t>
  </si>
  <si>
    <t>Přesun hmot pro klempířské konstrukce, v objektech výšky do 12 m</t>
  </si>
  <si>
    <t>549146450R</t>
  </si>
  <si>
    <t>Kování bezpečnostní BK RX4-40 EXCLUSIVE RC3, klika-klika Cr</t>
  </si>
  <si>
    <t>783122111R00</t>
  </si>
  <si>
    <t>Nátěr syntetický OK "A" dvojnásobný</t>
  </si>
  <si>
    <t>0,45*(0,9+2*2)</t>
  </si>
  <si>
    <t>783201811R00</t>
  </si>
  <si>
    <t>Odstranění nátěrů z kovových konstrukcí oškrábáním</t>
  </si>
  <si>
    <t>785411112R00</t>
  </si>
  <si>
    <t>Lepení tapet  se vzorem do v. 3,8m</t>
  </si>
  <si>
    <t>parapety : 1,6*0,25*4+1,25*0,25*2</t>
  </si>
  <si>
    <t>785-01</t>
  </si>
  <si>
    <t>Designová samolepicí fólie MARMOR ROMEO</t>
  </si>
  <si>
    <t>parapety : (1,6*0,25*4+1,25*0,25*2)*2</t>
  </si>
  <si>
    <t>M21-01</t>
  </si>
  <si>
    <t>Nové elektroinstalace - odhad</t>
  </si>
  <si>
    <t>kompletní nová elektroinstalace včetně koncových prvků a světel</t>
  </si>
  <si>
    <t>M22-01</t>
  </si>
  <si>
    <t>Nové elektroinstalace slaboproudu - odhad</t>
  </si>
  <si>
    <t>kompletní nová slaboproudá elektroinstalace včetně koncových prvků</t>
  </si>
  <si>
    <t>CELKEM</t>
  </si>
  <si>
    <t>Elektrorevize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</si>
</sst>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6" fillId="0" borderId="0" xfId="0" applyNumberFormat="1" applyFont="1" applyAlignment="1">
      <alignment horizontal="center" vertical="top" wrapText="1" shrinkToFit="1"/>
    </xf>
    <xf numFmtId="164" fontId="16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0" borderId="43" xfId="0" applyNumberFormat="1" applyFont="1" applyBorder="1" applyAlignment="1">
      <alignment vertical="top" shrinkToFit="1"/>
    </xf>
    <xf numFmtId="4" fontId="15" fillId="0" borderId="44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6" fillId="0" borderId="0" xfId="0" quotePrefix="1" applyNumberFormat="1" applyFont="1" applyAlignment="1">
      <alignment horizontal="left" vertical="top" wrapText="1"/>
    </xf>
    <xf numFmtId="49" fontId="15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0" fillId="5" borderId="0" xfId="0" applyNumberFormat="1" applyFill="1"/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35" xfId="0" applyBorder="1" applyAlignment="1">
      <alignment vertical="top"/>
    </xf>
    <xf numFmtId="49" fontId="0" fillId="0" borderId="35" xfId="0" applyNumberFormat="1" applyBorder="1" applyAlignment="1">
      <alignment vertical="top"/>
    </xf>
    <xf numFmtId="0" fontId="0" fillId="0" borderId="35" xfId="0" applyBorder="1" applyAlignment="1">
      <alignment horizontal="center" vertical="top"/>
    </xf>
    <xf numFmtId="49" fontId="15" fillId="0" borderId="35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59" t="s">
        <v>41</v>
      </c>
      <c r="B2" s="159"/>
      <c r="C2" s="159"/>
      <c r="D2" s="159"/>
      <c r="E2" s="159"/>
      <c r="F2" s="159"/>
      <c r="G2" s="15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43"/>
  <sheetViews>
    <sheetView showGridLines="0" topLeftCell="B14" zoomScaleNormal="100" zoomScaleSheetLayoutView="75" workbookViewId="0">
      <selection activeCell="G43" sqref="G4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60" t="s">
        <v>4</v>
      </c>
      <c r="C1" s="161"/>
      <c r="D1" s="161"/>
      <c r="E1" s="161"/>
      <c r="F1" s="161"/>
      <c r="G1" s="161"/>
      <c r="H1" s="161"/>
      <c r="I1" s="161"/>
      <c r="J1" s="162"/>
    </row>
    <row r="2" spans="1:15" ht="36" customHeight="1" x14ac:dyDescent="0.2">
      <c r="A2" s="2"/>
      <c r="B2" s="76" t="s">
        <v>24</v>
      </c>
      <c r="C2" s="77"/>
      <c r="D2" s="78" t="s">
        <v>43</v>
      </c>
      <c r="E2" s="169" t="s">
        <v>44</v>
      </c>
      <c r="F2" s="170"/>
      <c r="G2" s="170"/>
      <c r="H2" s="170"/>
      <c r="I2" s="170"/>
      <c r="J2" s="171"/>
      <c r="O2" s="1"/>
    </row>
    <row r="3" spans="1:15" ht="27" hidden="1" customHeight="1" x14ac:dyDescent="0.2">
      <c r="A3" s="2"/>
      <c r="B3" s="79"/>
      <c r="C3" s="77"/>
      <c r="D3" s="80"/>
      <c r="E3" s="172"/>
      <c r="F3" s="173"/>
      <c r="G3" s="173"/>
      <c r="H3" s="173"/>
      <c r="I3" s="173"/>
      <c r="J3" s="174"/>
    </row>
    <row r="4" spans="1:15" ht="23.25" customHeight="1" x14ac:dyDescent="0.2">
      <c r="A4" s="2"/>
      <c r="B4" s="81"/>
      <c r="C4" s="82"/>
      <c r="D4" s="83"/>
      <c r="E4" s="182"/>
      <c r="F4" s="182"/>
      <c r="G4" s="182"/>
      <c r="H4" s="182"/>
      <c r="I4" s="182"/>
      <c r="J4" s="183"/>
    </row>
    <row r="5" spans="1:15" ht="24" customHeight="1" x14ac:dyDescent="0.2">
      <c r="A5" s="2"/>
      <c r="B5" s="31" t="s">
        <v>23</v>
      </c>
      <c r="D5" s="186"/>
      <c r="E5" s="187"/>
      <c r="F5" s="187"/>
      <c r="G5" s="187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188"/>
      <c r="E6" s="189"/>
      <c r="F6" s="189"/>
      <c r="G6" s="189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190"/>
      <c r="F7" s="191"/>
      <c r="G7" s="191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76"/>
      <c r="E11" s="176"/>
      <c r="F11" s="176"/>
      <c r="G11" s="176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181"/>
      <c r="E12" s="181"/>
      <c r="F12" s="181"/>
      <c r="G12" s="181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184"/>
      <c r="F13" s="185"/>
      <c r="G13" s="185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175"/>
      <c r="F15" s="175"/>
      <c r="G15" s="177"/>
      <c r="H15" s="177"/>
      <c r="I15" s="177" t="s">
        <v>31</v>
      </c>
      <c r="J15" s="178"/>
    </row>
    <row r="16" spans="1:15" ht="23.25" customHeight="1" x14ac:dyDescent="0.2">
      <c r="A16" s="115" t="s">
        <v>26</v>
      </c>
      <c r="B16" s="38" t="s">
        <v>26</v>
      </c>
      <c r="C16" s="62"/>
      <c r="D16" s="63"/>
      <c r="E16" s="166"/>
      <c r="F16" s="167"/>
      <c r="G16" s="166"/>
      <c r="H16" s="167"/>
      <c r="I16" s="166"/>
      <c r="J16" s="168"/>
    </row>
    <row r="17" spans="1:10" ht="23.25" customHeight="1" x14ac:dyDescent="0.2">
      <c r="A17" s="115" t="s">
        <v>27</v>
      </c>
      <c r="B17" s="38" t="s">
        <v>27</v>
      </c>
      <c r="C17" s="62"/>
      <c r="D17" s="63"/>
      <c r="E17" s="166"/>
      <c r="F17" s="167"/>
      <c r="G17" s="166"/>
      <c r="H17" s="167"/>
      <c r="I17" s="166"/>
      <c r="J17" s="168"/>
    </row>
    <row r="18" spans="1:10" ht="23.25" customHeight="1" x14ac:dyDescent="0.2">
      <c r="A18" s="115" t="s">
        <v>28</v>
      </c>
      <c r="B18" s="38" t="s">
        <v>28</v>
      </c>
      <c r="C18" s="62"/>
      <c r="D18" s="63"/>
      <c r="E18" s="166"/>
      <c r="F18" s="167"/>
      <c r="G18" s="166"/>
      <c r="H18" s="167"/>
      <c r="I18" s="166"/>
      <c r="J18" s="168"/>
    </row>
    <row r="19" spans="1:10" ht="23.25" customHeight="1" x14ac:dyDescent="0.2">
      <c r="A19" s="115" t="s">
        <v>97</v>
      </c>
      <c r="B19" s="38" t="s">
        <v>29</v>
      </c>
      <c r="C19" s="62"/>
      <c r="D19" s="63"/>
      <c r="E19" s="166"/>
      <c r="F19" s="167"/>
      <c r="G19" s="166"/>
      <c r="H19" s="167"/>
      <c r="I19" s="166"/>
      <c r="J19" s="168"/>
    </row>
    <row r="20" spans="1:10" ht="23.25" customHeight="1" x14ac:dyDescent="0.2">
      <c r="A20" s="115" t="s">
        <v>98</v>
      </c>
      <c r="B20" s="38" t="s">
        <v>30</v>
      </c>
      <c r="C20" s="62"/>
      <c r="D20" s="63"/>
      <c r="E20" s="166"/>
      <c r="F20" s="167"/>
      <c r="G20" s="166"/>
      <c r="H20" s="167"/>
      <c r="I20" s="166"/>
      <c r="J20" s="168"/>
    </row>
    <row r="21" spans="1:10" ht="23.25" customHeight="1" x14ac:dyDescent="0.2">
      <c r="A21" s="2"/>
      <c r="B21" s="48" t="s">
        <v>31</v>
      </c>
      <c r="C21" s="64"/>
      <c r="D21" s="65"/>
      <c r="E21" s="179"/>
      <c r="F21" s="180"/>
      <c r="G21" s="179"/>
      <c r="H21" s="180"/>
      <c r="I21" s="179"/>
      <c r="J21" s="197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12</v>
      </c>
      <c r="F23" s="39" t="s">
        <v>0</v>
      </c>
      <c r="G23" s="195">
        <v>0</v>
      </c>
      <c r="H23" s="196"/>
      <c r="I23" s="196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193">
        <v>0</v>
      </c>
      <c r="H24" s="194"/>
      <c r="I24" s="194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95">
        <f>ZakladDPHZaklVypocet</f>
        <v>0</v>
      </c>
      <c r="H25" s="196"/>
      <c r="I25" s="196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63">
        <f>ZakladDPHZakl*0.21</f>
        <v>0</v>
      </c>
      <c r="H26" s="164"/>
      <c r="I26" s="164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165"/>
      <c r="H27" s="165"/>
      <c r="I27" s="165"/>
      <c r="J27" s="41" t="str">
        <f t="shared" si="0"/>
        <v>CZK</v>
      </c>
    </row>
    <row r="28" spans="1:10" ht="27.75" hidden="1" customHeight="1" thickBot="1" x14ac:dyDescent="0.25">
      <c r="A28" s="2"/>
      <c r="B28" s="106" t="s">
        <v>25</v>
      </c>
      <c r="C28" s="107"/>
      <c r="D28" s="107"/>
      <c r="E28" s="108"/>
      <c r="F28" s="109"/>
      <c r="G28" s="198">
        <v>863658.93</v>
      </c>
      <c r="H28" s="199"/>
      <c r="I28" s="199"/>
      <c r="J28" s="110" t="str">
        <f t="shared" si="0"/>
        <v>CZK</v>
      </c>
    </row>
    <row r="29" spans="1:10" ht="27.75" customHeight="1" thickBot="1" x14ac:dyDescent="0.25">
      <c r="A29" s="2"/>
      <c r="B29" s="106" t="s">
        <v>37</v>
      </c>
      <c r="C29" s="111"/>
      <c r="D29" s="111"/>
      <c r="E29" s="111"/>
      <c r="F29" s="112"/>
      <c r="G29" s="198">
        <f>ZakladDPHZakl+DPHZakl</f>
        <v>0</v>
      </c>
      <c r="H29" s="198"/>
      <c r="I29" s="198"/>
      <c r="J29" s="113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0"/>
      <c r="E34" s="201"/>
      <c r="G34" s="202"/>
      <c r="H34" s="203"/>
      <c r="I34" s="203"/>
      <c r="J34" s="25"/>
    </row>
    <row r="35" spans="1:10" ht="12.75" customHeight="1" x14ac:dyDescent="0.2">
      <c r="A35" s="2"/>
      <c r="B35" s="2"/>
      <c r="D35" s="192" t="s">
        <v>2</v>
      </c>
      <c r="E35" s="19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5" t="s">
        <v>17</v>
      </c>
      <c r="C37" s="86"/>
      <c r="D37" s="86"/>
      <c r="E37" s="86"/>
      <c r="F37" s="87"/>
      <c r="G37" s="87"/>
      <c r="H37" s="87"/>
      <c r="I37" s="87"/>
      <c r="J37" s="88"/>
    </row>
    <row r="38" spans="1:10" ht="25.5" customHeight="1" x14ac:dyDescent="0.2">
      <c r="A38" s="84" t="s">
        <v>39</v>
      </c>
      <c r="B38" s="89" t="s">
        <v>18</v>
      </c>
      <c r="C38" s="90" t="s">
        <v>6</v>
      </c>
      <c r="D38" s="90"/>
      <c r="E38" s="90"/>
      <c r="F38" s="91" t="str">
        <f>B23</f>
        <v>Základ pro sníženou DPH</v>
      </c>
      <c r="G38" s="91" t="str">
        <f>B25</f>
        <v>Základ pro základní DPH</v>
      </c>
      <c r="H38" s="92" t="s">
        <v>19</v>
      </c>
      <c r="I38" s="92" t="s">
        <v>1</v>
      </c>
      <c r="J38" s="93" t="s">
        <v>0</v>
      </c>
    </row>
    <row r="39" spans="1:10" ht="25.5" hidden="1" customHeight="1" x14ac:dyDescent="0.2">
      <c r="A39" s="84">
        <v>1</v>
      </c>
      <c r="B39" s="94" t="s">
        <v>45</v>
      </c>
      <c r="C39" s="208"/>
      <c r="D39" s="208"/>
      <c r="E39" s="208"/>
      <c r="F39" s="95">
        <v>0</v>
      </c>
      <c r="G39" s="96">
        <v>863658.93</v>
      </c>
      <c r="H39" s="97">
        <v>181368.38</v>
      </c>
      <c r="I39" s="97">
        <v>1045027.31</v>
      </c>
      <c r="J39" s="98" t="str">
        <f>IF(CenaCelkemVypocet=0,"",I39/CenaCelkemVypocet*100)</f>
        <v/>
      </c>
    </row>
    <row r="40" spans="1:10" ht="25.5" customHeight="1" x14ac:dyDescent="0.2">
      <c r="A40" s="84">
        <v>2</v>
      </c>
      <c r="B40" s="99" t="s">
        <v>46</v>
      </c>
      <c r="C40" s="204" t="s">
        <v>47</v>
      </c>
      <c r="D40" s="204"/>
      <c r="E40" s="204"/>
      <c r="F40" s="100">
        <v>0</v>
      </c>
      <c r="G40" s="101">
        <f>'1 1 Pol'!G127</f>
        <v>0</v>
      </c>
      <c r="H40" s="101">
        <f>G40*0.21</f>
        <v>0</v>
      </c>
      <c r="I40" s="101">
        <f>G40+H40</f>
        <v>0</v>
      </c>
      <c r="J40" s="102" t="str">
        <f>IF(CenaCelkemVypocet=0,"",I40/CenaCelkemVypocet*100)</f>
        <v/>
      </c>
    </row>
    <row r="41" spans="1:10" ht="25.5" customHeight="1" x14ac:dyDescent="0.2">
      <c r="A41" s="84">
        <v>2</v>
      </c>
      <c r="B41" s="99" t="s">
        <v>48</v>
      </c>
      <c r="C41" s="204" t="s">
        <v>49</v>
      </c>
      <c r="D41" s="204"/>
      <c r="E41" s="204"/>
      <c r="F41" s="100">
        <v>0</v>
      </c>
      <c r="G41" s="101">
        <f>'2 2 Pol'!G61</f>
        <v>0</v>
      </c>
      <c r="H41" s="101">
        <f t="shared" ref="H41:H42" si="1">G41*0.21</f>
        <v>0</v>
      </c>
      <c r="I41" s="101">
        <f t="shared" ref="I41:I42" si="2">G41+H41</f>
        <v>0</v>
      </c>
      <c r="J41" s="102" t="str">
        <f>IF(CenaCelkemVypocet=0,"",I41/CenaCelkemVypocet*100)</f>
        <v/>
      </c>
    </row>
    <row r="42" spans="1:10" ht="25.5" customHeight="1" x14ac:dyDescent="0.2">
      <c r="A42" s="84">
        <v>2</v>
      </c>
      <c r="B42" s="99" t="s">
        <v>50</v>
      </c>
      <c r="C42" s="204" t="s">
        <v>51</v>
      </c>
      <c r="D42" s="204"/>
      <c r="E42" s="204"/>
      <c r="F42" s="100">
        <v>0</v>
      </c>
      <c r="G42" s="101">
        <f>'3 3 Pol'!G96</f>
        <v>0</v>
      </c>
      <c r="H42" s="101">
        <f t="shared" si="1"/>
        <v>0</v>
      </c>
      <c r="I42" s="101">
        <f t="shared" si="2"/>
        <v>0</v>
      </c>
      <c r="J42" s="102" t="str">
        <f>IF(CenaCelkemVypocet=0,"",I42/CenaCelkemVypocet*100)</f>
        <v/>
      </c>
    </row>
    <row r="43" spans="1:10" ht="25.5" customHeight="1" x14ac:dyDescent="0.2">
      <c r="A43" s="84"/>
      <c r="B43" s="205" t="s">
        <v>52</v>
      </c>
      <c r="C43" s="206"/>
      <c r="D43" s="206"/>
      <c r="E43" s="207"/>
      <c r="F43" s="103">
        <f>SUMIF(A39:A42,"=1",F39:F42)</f>
        <v>0</v>
      </c>
      <c r="G43" s="104">
        <f>G40+G41+G42</f>
        <v>0</v>
      </c>
      <c r="H43" s="104">
        <f>H40+H41+H42</f>
        <v>0</v>
      </c>
      <c r="I43" s="104">
        <f>I40+I41+I42</f>
        <v>0</v>
      </c>
      <c r="J43" s="105">
        <f>SUMIF(A39:A42,"=1",J39:J42)</f>
        <v>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6">
    <mergeCell ref="C42:E42"/>
    <mergeCell ref="B43:E43"/>
    <mergeCell ref="C39:E39"/>
    <mergeCell ref="C40:E40"/>
    <mergeCell ref="C41:E4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09" t="s">
        <v>7</v>
      </c>
      <c r="B1" s="209"/>
      <c r="C1" s="210"/>
      <c r="D1" s="209"/>
      <c r="E1" s="209"/>
      <c r="F1" s="209"/>
      <c r="G1" s="209"/>
    </row>
    <row r="2" spans="1:7" ht="24.95" customHeight="1" x14ac:dyDescent="0.2">
      <c r="A2" s="50" t="s">
        <v>8</v>
      </c>
      <c r="B2" s="49"/>
      <c r="C2" s="211"/>
      <c r="D2" s="211"/>
      <c r="E2" s="211"/>
      <c r="F2" s="211"/>
      <c r="G2" s="212"/>
    </row>
    <row r="3" spans="1:7" ht="24.95" customHeight="1" x14ac:dyDescent="0.2">
      <c r="A3" s="50" t="s">
        <v>9</v>
      </c>
      <c r="B3" s="49"/>
      <c r="C3" s="211"/>
      <c r="D3" s="211"/>
      <c r="E3" s="211"/>
      <c r="F3" s="211"/>
      <c r="G3" s="212"/>
    </row>
    <row r="4" spans="1:7" ht="24.95" customHeight="1" x14ac:dyDescent="0.2">
      <c r="A4" s="50" t="s">
        <v>10</v>
      </c>
      <c r="B4" s="49"/>
      <c r="C4" s="211"/>
      <c r="D4" s="211"/>
      <c r="E4" s="211"/>
      <c r="F4" s="211"/>
      <c r="G4" s="21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9" activePane="bottomLeft" state="frozen"/>
      <selection pane="bottomLeft" activeCell="F28" sqref="F9:F28"/>
    </sheetView>
  </sheetViews>
  <sheetFormatPr defaultRowHeight="12.75" outlineLevelRow="3" x14ac:dyDescent="0.2"/>
  <cols>
    <col min="1" max="1" width="3.42578125" customWidth="1"/>
    <col min="2" max="2" width="12.5703125" style="114" customWidth="1"/>
    <col min="3" max="3" width="38.28515625" style="11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15" t="s">
        <v>7</v>
      </c>
      <c r="B1" s="215"/>
      <c r="C1" s="215"/>
      <c r="D1" s="215"/>
      <c r="E1" s="215"/>
      <c r="F1" s="215"/>
      <c r="G1" s="215"/>
      <c r="AG1" t="s">
        <v>99</v>
      </c>
    </row>
    <row r="2" spans="1:60" ht="24.95" customHeight="1" x14ac:dyDescent="0.2">
      <c r="A2" s="50" t="s">
        <v>8</v>
      </c>
      <c r="B2" s="49" t="s">
        <v>43</v>
      </c>
      <c r="C2" s="216" t="s">
        <v>44</v>
      </c>
      <c r="D2" s="217"/>
      <c r="E2" s="217"/>
      <c r="F2" s="217"/>
      <c r="G2" s="218"/>
      <c r="AG2" t="s">
        <v>100</v>
      </c>
    </row>
    <row r="3" spans="1:60" ht="24.95" customHeight="1" x14ac:dyDescent="0.2">
      <c r="A3" s="50" t="s">
        <v>9</v>
      </c>
      <c r="B3" s="49" t="s">
        <v>46</v>
      </c>
      <c r="C3" s="216" t="s">
        <v>47</v>
      </c>
      <c r="D3" s="217"/>
      <c r="E3" s="217"/>
      <c r="F3" s="217"/>
      <c r="G3" s="218"/>
      <c r="AC3" s="114" t="s">
        <v>100</v>
      </c>
      <c r="AG3" t="s">
        <v>101</v>
      </c>
    </row>
    <row r="4" spans="1:60" ht="24.95" customHeight="1" x14ac:dyDescent="0.2">
      <c r="A4" s="116" t="s">
        <v>10</v>
      </c>
      <c r="B4" s="117" t="s">
        <v>46</v>
      </c>
      <c r="C4" s="219" t="s">
        <v>47</v>
      </c>
      <c r="D4" s="220"/>
      <c r="E4" s="220"/>
      <c r="F4" s="220"/>
      <c r="G4" s="221"/>
      <c r="AG4" t="s">
        <v>102</v>
      </c>
    </row>
    <row r="5" spans="1:60" x14ac:dyDescent="0.2">
      <c r="D5" s="10"/>
    </row>
    <row r="6" spans="1:60" ht="38.25" x14ac:dyDescent="0.2">
      <c r="A6" s="119" t="s">
        <v>103</v>
      </c>
      <c r="B6" s="121" t="s">
        <v>104</v>
      </c>
      <c r="C6" s="121" t="s">
        <v>105</v>
      </c>
      <c r="D6" s="120" t="s">
        <v>106</v>
      </c>
      <c r="E6" s="119" t="s">
        <v>107</v>
      </c>
      <c r="F6" s="118" t="s">
        <v>108</v>
      </c>
      <c r="G6" s="119" t="s">
        <v>31</v>
      </c>
      <c r="H6" s="122" t="s">
        <v>32</v>
      </c>
      <c r="I6" s="122" t="s">
        <v>109</v>
      </c>
      <c r="J6" s="122" t="s">
        <v>33</v>
      </c>
      <c r="K6" s="122" t="s">
        <v>110</v>
      </c>
      <c r="L6" s="122" t="s">
        <v>111</v>
      </c>
      <c r="M6" s="122" t="s">
        <v>112</v>
      </c>
      <c r="N6" s="122" t="s">
        <v>113</v>
      </c>
      <c r="O6" s="122" t="s">
        <v>114</v>
      </c>
      <c r="P6" s="122" t="s">
        <v>115</v>
      </c>
      <c r="Q6" s="122" t="s">
        <v>116</v>
      </c>
      <c r="R6" s="122" t="s">
        <v>117</v>
      </c>
      <c r="S6" s="122" t="s">
        <v>118</v>
      </c>
      <c r="T6" s="122" t="s">
        <v>119</v>
      </c>
      <c r="U6" s="122" t="s">
        <v>120</v>
      </c>
      <c r="V6" s="122" t="s">
        <v>121</v>
      </c>
      <c r="W6" s="122" t="s">
        <v>122</v>
      </c>
      <c r="X6" s="122" t="s">
        <v>123</v>
      </c>
      <c r="Y6" s="122" t="s">
        <v>124</v>
      </c>
    </row>
    <row r="7" spans="1:60" hidden="1" x14ac:dyDescent="0.2">
      <c r="A7" s="3"/>
      <c r="B7" s="4"/>
      <c r="C7" s="4"/>
      <c r="D7" s="6"/>
      <c r="E7" s="124"/>
      <c r="F7" s="125"/>
      <c r="G7" s="125"/>
      <c r="H7" s="125"/>
      <c r="I7" s="125"/>
      <c r="J7" s="125"/>
      <c r="K7" s="125"/>
      <c r="L7" s="125"/>
      <c r="M7" s="125"/>
      <c r="N7" s="124"/>
      <c r="O7" s="124"/>
      <c r="P7" s="124"/>
      <c r="Q7" s="124"/>
      <c r="R7" s="125"/>
      <c r="S7" s="125"/>
      <c r="T7" s="125"/>
      <c r="U7" s="125"/>
      <c r="V7" s="125"/>
      <c r="W7" s="125"/>
      <c r="X7" s="125"/>
      <c r="Y7" s="125"/>
    </row>
    <row r="8" spans="1:60" x14ac:dyDescent="0.2">
      <c r="A8" s="133" t="s">
        <v>125</v>
      </c>
      <c r="B8" s="134" t="s">
        <v>57</v>
      </c>
      <c r="C8" s="152" t="s">
        <v>58</v>
      </c>
      <c r="D8" s="135"/>
      <c r="E8" s="136"/>
      <c r="F8" s="137"/>
      <c r="G8" s="137">
        <f>SUMIF(AG9:AG11,"&lt;&gt;NOR",G9:G11)</f>
        <v>0</v>
      </c>
      <c r="H8" s="137"/>
      <c r="I8" s="137">
        <f>SUM(I9:I11)</f>
        <v>882.93222399999991</v>
      </c>
      <c r="J8" s="137"/>
      <c r="K8" s="137">
        <f>SUM(K9:K11)</f>
        <v>16082.986175999999</v>
      </c>
      <c r="L8" s="137"/>
      <c r="M8" s="137">
        <f>SUM(M9:M11)</f>
        <v>20528.763199999998</v>
      </c>
      <c r="N8" s="136"/>
      <c r="O8" s="136">
        <f>SUM(O9:O11)</f>
        <v>0.63754281599999996</v>
      </c>
      <c r="P8" s="136"/>
      <c r="Q8" s="136">
        <f>SUM(Q9:Q11)</f>
        <v>0</v>
      </c>
      <c r="R8" s="137"/>
      <c r="S8" s="137"/>
      <c r="T8" s="138"/>
      <c r="U8" s="132"/>
      <c r="V8" s="132">
        <f>SUM(V9:V11)</f>
        <v>19.891805503999997</v>
      </c>
      <c r="W8" s="132"/>
      <c r="X8" s="132"/>
      <c r="Y8" s="132"/>
      <c r="AG8" t="s">
        <v>126</v>
      </c>
    </row>
    <row r="9" spans="1:60" ht="22.5" outlineLevel="1" x14ac:dyDescent="0.2">
      <c r="A9" s="139">
        <v>1</v>
      </c>
      <c r="B9" s="140" t="s">
        <v>127</v>
      </c>
      <c r="C9" s="153" t="s">
        <v>128</v>
      </c>
      <c r="D9" s="141" t="s">
        <v>129</v>
      </c>
      <c r="E9" s="142">
        <v>117.41119999999999</v>
      </c>
      <c r="F9" s="143"/>
      <c r="G9" s="143">
        <f>E9*F9</f>
        <v>0</v>
      </c>
      <c r="H9" s="143">
        <v>7.52</v>
      </c>
      <c r="I9" s="143">
        <v>882.93222399999991</v>
      </c>
      <c r="J9" s="143">
        <v>136.97999999999999</v>
      </c>
      <c r="K9" s="143">
        <v>16082.986175999999</v>
      </c>
      <c r="L9" s="143">
        <v>21</v>
      </c>
      <c r="M9" s="143">
        <v>20528.763199999998</v>
      </c>
      <c r="N9" s="142">
        <v>5.4299999999999999E-3</v>
      </c>
      <c r="O9" s="142">
        <v>0.63754281599999996</v>
      </c>
      <c r="P9" s="142">
        <v>0</v>
      </c>
      <c r="Q9" s="142">
        <v>0</v>
      </c>
      <c r="R9" s="143"/>
      <c r="S9" s="143" t="s">
        <v>130</v>
      </c>
      <c r="T9" s="144" t="s">
        <v>130</v>
      </c>
      <c r="U9" s="129">
        <v>0.16941999999999999</v>
      </c>
      <c r="V9" s="129">
        <v>19.891805503999997</v>
      </c>
      <c r="W9" s="129"/>
      <c r="X9" s="129" t="s">
        <v>131</v>
      </c>
      <c r="Y9" s="129" t="s">
        <v>132</v>
      </c>
      <c r="Z9" s="123"/>
      <c r="AA9" s="123"/>
      <c r="AB9" s="123"/>
      <c r="AC9" s="123"/>
      <c r="AD9" s="123"/>
      <c r="AE9" s="123"/>
      <c r="AF9" s="123"/>
      <c r="AG9" s="123" t="s">
        <v>133</v>
      </c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</row>
    <row r="10" spans="1:60" outlineLevel="2" x14ac:dyDescent="0.2">
      <c r="A10" s="126"/>
      <c r="B10" s="127"/>
      <c r="C10" s="154" t="s">
        <v>134</v>
      </c>
      <c r="D10" s="130"/>
      <c r="E10" s="131">
        <v>110.88</v>
      </c>
      <c r="F10" s="129"/>
      <c r="G10" s="129"/>
      <c r="H10" s="129"/>
      <c r="I10" s="129"/>
      <c r="J10" s="129"/>
      <c r="K10" s="129"/>
      <c r="L10" s="129"/>
      <c r="M10" s="129"/>
      <c r="N10" s="128"/>
      <c r="O10" s="128"/>
      <c r="P10" s="128"/>
      <c r="Q10" s="128"/>
      <c r="R10" s="129"/>
      <c r="S10" s="129"/>
      <c r="T10" s="129"/>
      <c r="U10" s="129"/>
      <c r="V10" s="129"/>
      <c r="W10" s="129"/>
      <c r="X10" s="129"/>
      <c r="Y10" s="129"/>
      <c r="Z10" s="123"/>
      <c r="AA10" s="123"/>
      <c r="AB10" s="123"/>
      <c r="AC10" s="123"/>
      <c r="AD10" s="123"/>
      <c r="AE10" s="123"/>
      <c r="AF10" s="123"/>
      <c r="AG10" s="123" t="s">
        <v>135</v>
      </c>
      <c r="AH10" s="123">
        <v>0</v>
      </c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</row>
    <row r="11" spans="1:60" outlineLevel="3" x14ac:dyDescent="0.2">
      <c r="A11" s="126"/>
      <c r="B11" s="127"/>
      <c r="C11" s="154" t="s">
        <v>136</v>
      </c>
      <c r="D11" s="130"/>
      <c r="E11" s="131">
        <v>6.5312000000000001</v>
      </c>
      <c r="F11" s="129"/>
      <c r="G11" s="129"/>
      <c r="H11" s="129"/>
      <c r="I11" s="129"/>
      <c r="J11" s="129"/>
      <c r="K11" s="129"/>
      <c r="L11" s="129"/>
      <c r="M11" s="129"/>
      <c r="N11" s="128"/>
      <c r="O11" s="128"/>
      <c r="P11" s="128"/>
      <c r="Q11" s="128"/>
      <c r="R11" s="129"/>
      <c r="S11" s="129"/>
      <c r="T11" s="129"/>
      <c r="U11" s="129"/>
      <c r="V11" s="129"/>
      <c r="W11" s="129"/>
      <c r="X11" s="129"/>
      <c r="Y11" s="129"/>
      <c r="Z11" s="123"/>
      <c r="AA11" s="123"/>
      <c r="AB11" s="123"/>
      <c r="AC11" s="123"/>
      <c r="AD11" s="123"/>
      <c r="AE11" s="123"/>
      <c r="AF11" s="123"/>
      <c r="AG11" s="123" t="s">
        <v>135</v>
      </c>
      <c r="AH11" s="123">
        <v>0</v>
      </c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</row>
    <row r="12" spans="1:60" x14ac:dyDescent="0.2">
      <c r="A12" s="133" t="s">
        <v>125</v>
      </c>
      <c r="B12" s="134" t="s">
        <v>59</v>
      </c>
      <c r="C12" s="152" t="s">
        <v>60</v>
      </c>
      <c r="D12" s="135"/>
      <c r="E12" s="136"/>
      <c r="F12" s="137"/>
      <c r="G12" s="137">
        <f>SUMIF(AG13:AG13,"&lt;&gt;NOR",G13:G13)</f>
        <v>0</v>
      </c>
      <c r="H12" s="137"/>
      <c r="I12" s="137">
        <f>SUM(I13:I13)</f>
        <v>1325.3999999999999</v>
      </c>
      <c r="J12" s="137"/>
      <c r="K12" s="137">
        <f>SUM(K13:K13)</f>
        <v>2864.6</v>
      </c>
      <c r="L12" s="137"/>
      <c r="M12" s="137">
        <f>SUM(M13:M13)</f>
        <v>5069.8999999999996</v>
      </c>
      <c r="N12" s="136"/>
      <c r="O12" s="136">
        <f>SUM(O13:O13)</f>
        <v>3.1600000000000003E-2</v>
      </c>
      <c r="P12" s="136"/>
      <c r="Q12" s="136">
        <f>SUM(Q13:Q13)</f>
        <v>0</v>
      </c>
      <c r="R12" s="137"/>
      <c r="S12" s="137"/>
      <c r="T12" s="138"/>
      <c r="U12" s="132"/>
      <c r="V12" s="132">
        <f>SUM(V13:V13)</f>
        <v>4.2</v>
      </c>
      <c r="W12" s="132"/>
      <c r="X12" s="132"/>
      <c r="Y12" s="132"/>
      <c r="AG12" t="s">
        <v>126</v>
      </c>
    </row>
    <row r="13" spans="1:60" outlineLevel="1" x14ac:dyDescent="0.2">
      <c r="A13" s="145">
        <v>2</v>
      </c>
      <c r="B13" s="146" t="s">
        <v>137</v>
      </c>
      <c r="C13" s="155" t="s">
        <v>138</v>
      </c>
      <c r="D13" s="147" t="s">
        <v>129</v>
      </c>
      <c r="E13" s="148">
        <v>20</v>
      </c>
      <c r="F13" s="149"/>
      <c r="G13" s="143">
        <f>E13*F13</f>
        <v>0</v>
      </c>
      <c r="H13" s="149">
        <v>66.27</v>
      </c>
      <c r="I13" s="149">
        <v>1325.3999999999999</v>
      </c>
      <c r="J13" s="149">
        <v>143.22999999999999</v>
      </c>
      <c r="K13" s="149">
        <v>2864.6</v>
      </c>
      <c r="L13" s="149">
        <v>21</v>
      </c>
      <c r="M13" s="149">
        <v>5069.8999999999996</v>
      </c>
      <c r="N13" s="148">
        <v>1.58E-3</v>
      </c>
      <c r="O13" s="148">
        <v>3.1600000000000003E-2</v>
      </c>
      <c r="P13" s="148">
        <v>0</v>
      </c>
      <c r="Q13" s="148">
        <v>0</v>
      </c>
      <c r="R13" s="149"/>
      <c r="S13" s="149" t="s">
        <v>130</v>
      </c>
      <c r="T13" s="150" t="s">
        <v>130</v>
      </c>
      <c r="U13" s="129">
        <v>0.21</v>
      </c>
      <c r="V13" s="129">
        <v>4.2</v>
      </c>
      <c r="W13" s="129"/>
      <c r="X13" s="129" t="s">
        <v>131</v>
      </c>
      <c r="Y13" s="129" t="s">
        <v>132</v>
      </c>
      <c r="Z13" s="123"/>
      <c r="AA13" s="123"/>
      <c r="AB13" s="123"/>
      <c r="AC13" s="123"/>
      <c r="AD13" s="123"/>
      <c r="AE13" s="123"/>
      <c r="AF13" s="123"/>
      <c r="AG13" s="123" t="s">
        <v>133</v>
      </c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</row>
    <row r="14" spans="1:60" ht="25.5" x14ac:dyDescent="0.2">
      <c r="A14" s="133" t="s">
        <v>125</v>
      </c>
      <c r="B14" s="134" t="s">
        <v>61</v>
      </c>
      <c r="C14" s="152" t="s">
        <v>62</v>
      </c>
      <c r="D14" s="135"/>
      <c r="E14" s="136"/>
      <c r="F14" s="137"/>
      <c r="G14" s="137">
        <f>SUMIF(AG15:AG23,"&lt;&gt;NOR",G15:G23)</f>
        <v>0</v>
      </c>
      <c r="H14" s="137"/>
      <c r="I14" s="137">
        <f>SUM(I15:I23)</f>
        <v>272.37220000000002</v>
      </c>
      <c r="J14" s="137"/>
      <c r="K14" s="137">
        <f>SUM(K15:K23)</f>
        <v>23667.067800000001</v>
      </c>
      <c r="L14" s="137"/>
      <c r="M14" s="137">
        <f>SUM(M15:M23)</f>
        <v>28966.722399999999</v>
      </c>
      <c r="N14" s="136"/>
      <c r="O14" s="136">
        <f>SUM(O15:O23)</f>
        <v>4.8856000000000004E-3</v>
      </c>
      <c r="P14" s="136"/>
      <c r="Q14" s="136">
        <f>SUM(Q15:Q23)</f>
        <v>0</v>
      </c>
      <c r="R14" s="137"/>
      <c r="S14" s="137"/>
      <c r="T14" s="138"/>
      <c r="U14" s="132"/>
      <c r="V14" s="132">
        <f>SUM(V15:V23)</f>
        <v>37.863399999999999</v>
      </c>
      <c r="W14" s="132"/>
      <c r="X14" s="132"/>
      <c r="Y14" s="132"/>
      <c r="AG14" t="s">
        <v>126</v>
      </c>
    </row>
    <row r="15" spans="1:60" outlineLevel="1" x14ac:dyDescent="0.2">
      <c r="A15" s="139">
        <v>3</v>
      </c>
      <c r="B15" s="140" t="s">
        <v>139</v>
      </c>
      <c r="C15" s="153" t="s">
        <v>140</v>
      </c>
      <c r="D15" s="141" t="s">
        <v>129</v>
      </c>
      <c r="E15" s="142">
        <v>122.14</v>
      </c>
      <c r="F15" s="143"/>
      <c r="G15" s="143">
        <f>E15*F15</f>
        <v>0</v>
      </c>
      <c r="H15" s="143">
        <v>2.23</v>
      </c>
      <c r="I15" s="143">
        <v>272.37220000000002</v>
      </c>
      <c r="J15" s="143">
        <v>193.77</v>
      </c>
      <c r="K15" s="143">
        <v>23667.067800000001</v>
      </c>
      <c r="L15" s="143">
        <v>21</v>
      </c>
      <c r="M15" s="143">
        <v>28966.722399999999</v>
      </c>
      <c r="N15" s="142">
        <v>4.0000000000000003E-5</v>
      </c>
      <c r="O15" s="142">
        <v>4.8856000000000004E-3</v>
      </c>
      <c r="P15" s="142">
        <v>0</v>
      </c>
      <c r="Q15" s="142">
        <v>0</v>
      </c>
      <c r="R15" s="143"/>
      <c r="S15" s="143" t="s">
        <v>130</v>
      </c>
      <c r="T15" s="144" t="s">
        <v>130</v>
      </c>
      <c r="U15" s="129">
        <v>0.31</v>
      </c>
      <c r="V15" s="129">
        <v>37.863399999999999</v>
      </c>
      <c r="W15" s="129"/>
      <c r="X15" s="129" t="s">
        <v>131</v>
      </c>
      <c r="Y15" s="129" t="s">
        <v>132</v>
      </c>
      <c r="Z15" s="123"/>
      <c r="AA15" s="123"/>
      <c r="AB15" s="123"/>
      <c r="AC15" s="123"/>
      <c r="AD15" s="123"/>
      <c r="AE15" s="123"/>
      <c r="AF15" s="123"/>
      <c r="AG15" s="123" t="s">
        <v>133</v>
      </c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</row>
    <row r="16" spans="1:60" outlineLevel="2" x14ac:dyDescent="0.2">
      <c r="A16" s="126"/>
      <c r="B16" s="127"/>
      <c r="C16" s="154" t="s">
        <v>141</v>
      </c>
      <c r="D16" s="130"/>
      <c r="E16" s="131">
        <v>13.99</v>
      </c>
      <c r="F16" s="129"/>
      <c r="G16" s="129"/>
      <c r="H16" s="129"/>
      <c r="I16" s="129"/>
      <c r="J16" s="129"/>
      <c r="K16" s="129"/>
      <c r="L16" s="129"/>
      <c r="M16" s="129"/>
      <c r="N16" s="128"/>
      <c r="O16" s="128"/>
      <c r="P16" s="128"/>
      <c r="Q16" s="128"/>
      <c r="R16" s="129"/>
      <c r="S16" s="129"/>
      <c r="T16" s="129"/>
      <c r="U16" s="129"/>
      <c r="V16" s="129"/>
      <c r="W16" s="129"/>
      <c r="X16" s="129"/>
      <c r="Y16" s="129"/>
      <c r="Z16" s="123"/>
      <c r="AA16" s="123"/>
      <c r="AB16" s="123"/>
      <c r="AC16" s="123"/>
      <c r="AD16" s="123"/>
      <c r="AE16" s="123"/>
      <c r="AF16" s="123"/>
      <c r="AG16" s="123" t="s">
        <v>135</v>
      </c>
      <c r="AH16" s="123">
        <v>0</v>
      </c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</row>
    <row r="17" spans="1:60" outlineLevel="3" x14ac:dyDescent="0.2">
      <c r="A17" s="126"/>
      <c r="B17" s="127"/>
      <c r="C17" s="154" t="s">
        <v>142</v>
      </c>
      <c r="D17" s="130"/>
      <c r="E17" s="131">
        <v>14.41</v>
      </c>
      <c r="F17" s="129"/>
      <c r="G17" s="129"/>
      <c r="H17" s="129"/>
      <c r="I17" s="129"/>
      <c r="J17" s="129"/>
      <c r="K17" s="129"/>
      <c r="L17" s="129"/>
      <c r="M17" s="129"/>
      <c r="N17" s="128"/>
      <c r="O17" s="128"/>
      <c r="P17" s="128"/>
      <c r="Q17" s="128"/>
      <c r="R17" s="129"/>
      <c r="S17" s="129"/>
      <c r="T17" s="129"/>
      <c r="U17" s="129"/>
      <c r="V17" s="129"/>
      <c r="W17" s="129"/>
      <c r="X17" s="129"/>
      <c r="Y17" s="129"/>
      <c r="Z17" s="123"/>
      <c r="AA17" s="123"/>
      <c r="AB17" s="123"/>
      <c r="AC17" s="123"/>
      <c r="AD17" s="123"/>
      <c r="AE17" s="123"/>
      <c r="AF17" s="123"/>
      <c r="AG17" s="123" t="s">
        <v>135</v>
      </c>
      <c r="AH17" s="123">
        <v>0</v>
      </c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</row>
    <row r="18" spans="1:60" outlineLevel="3" x14ac:dyDescent="0.2">
      <c r="A18" s="126"/>
      <c r="B18" s="127"/>
      <c r="C18" s="154" t="s">
        <v>143</v>
      </c>
      <c r="D18" s="130"/>
      <c r="E18" s="131">
        <v>25.34</v>
      </c>
      <c r="F18" s="129"/>
      <c r="G18" s="129"/>
      <c r="H18" s="129"/>
      <c r="I18" s="129"/>
      <c r="J18" s="129"/>
      <c r="K18" s="129"/>
      <c r="L18" s="129"/>
      <c r="M18" s="129"/>
      <c r="N18" s="128"/>
      <c r="O18" s="128"/>
      <c r="P18" s="128"/>
      <c r="Q18" s="128"/>
      <c r="R18" s="129"/>
      <c r="S18" s="129"/>
      <c r="T18" s="129"/>
      <c r="U18" s="129"/>
      <c r="V18" s="129"/>
      <c r="W18" s="129"/>
      <c r="X18" s="129"/>
      <c r="Y18" s="129"/>
      <c r="Z18" s="123"/>
      <c r="AA18" s="123"/>
      <c r="AB18" s="123"/>
      <c r="AC18" s="123"/>
      <c r="AD18" s="123"/>
      <c r="AE18" s="123"/>
      <c r="AF18" s="123"/>
      <c r="AG18" s="123" t="s">
        <v>135</v>
      </c>
      <c r="AH18" s="123">
        <v>0</v>
      </c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</row>
    <row r="19" spans="1:60" outlineLevel="3" x14ac:dyDescent="0.2">
      <c r="A19" s="126"/>
      <c r="B19" s="127"/>
      <c r="C19" s="154" t="s">
        <v>144</v>
      </c>
      <c r="D19" s="130"/>
      <c r="E19" s="131">
        <v>14.88</v>
      </c>
      <c r="F19" s="129"/>
      <c r="G19" s="129"/>
      <c r="H19" s="129"/>
      <c r="I19" s="129"/>
      <c r="J19" s="129"/>
      <c r="K19" s="129"/>
      <c r="L19" s="129"/>
      <c r="M19" s="129"/>
      <c r="N19" s="128"/>
      <c r="O19" s="128"/>
      <c r="P19" s="128"/>
      <c r="Q19" s="128"/>
      <c r="R19" s="129"/>
      <c r="S19" s="129"/>
      <c r="T19" s="129"/>
      <c r="U19" s="129"/>
      <c r="V19" s="129"/>
      <c r="W19" s="129"/>
      <c r="X19" s="129"/>
      <c r="Y19" s="129"/>
      <c r="Z19" s="123"/>
      <c r="AA19" s="123"/>
      <c r="AB19" s="123"/>
      <c r="AC19" s="123"/>
      <c r="AD19" s="123"/>
      <c r="AE19" s="123"/>
      <c r="AF19" s="123"/>
      <c r="AG19" s="123" t="s">
        <v>135</v>
      </c>
      <c r="AH19" s="123">
        <v>0</v>
      </c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</row>
    <row r="20" spans="1:60" outlineLevel="3" x14ac:dyDescent="0.2">
      <c r="A20" s="126"/>
      <c r="B20" s="127"/>
      <c r="C20" s="154" t="s">
        <v>145</v>
      </c>
      <c r="D20" s="130"/>
      <c r="E20" s="131">
        <v>18.2</v>
      </c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8"/>
      <c r="Q20" s="128"/>
      <c r="R20" s="129"/>
      <c r="S20" s="129"/>
      <c r="T20" s="129"/>
      <c r="U20" s="129"/>
      <c r="V20" s="129"/>
      <c r="W20" s="129"/>
      <c r="X20" s="129"/>
      <c r="Y20" s="129"/>
      <c r="Z20" s="123"/>
      <c r="AA20" s="123"/>
      <c r="AB20" s="123"/>
      <c r="AC20" s="123"/>
      <c r="AD20" s="123"/>
      <c r="AE20" s="123"/>
      <c r="AF20" s="123"/>
      <c r="AG20" s="123" t="s">
        <v>135</v>
      </c>
      <c r="AH20" s="123">
        <v>0</v>
      </c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</row>
    <row r="21" spans="1:60" outlineLevel="3" x14ac:dyDescent="0.2">
      <c r="A21" s="126"/>
      <c r="B21" s="127"/>
      <c r="C21" s="154" t="s">
        <v>146</v>
      </c>
      <c r="D21" s="130"/>
      <c r="E21" s="131">
        <v>4.09</v>
      </c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8"/>
      <c r="Q21" s="128"/>
      <c r="R21" s="129"/>
      <c r="S21" s="129"/>
      <c r="T21" s="129"/>
      <c r="U21" s="129"/>
      <c r="V21" s="129"/>
      <c r="W21" s="129"/>
      <c r="X21" s="129"/>
      <c r="Y21" s="129"/>
      <c r="Z21" s="123"/>
      <c r="AA21" s="123"/>
      <c r="AB21" s="123"/>
      <c r="AC21" s="123"/>
      <c r="AD21" s="123"/>
      <c r="AE21" s="123"/>
      <c r="AF21" s="123"/>
      <c r="AG21" s="123" t="s">
        <v>135</v>
      </c>
      <c r="AH21" s="123">
        <v>0</v>
      </c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</row>
    <row r="22" spans="1:60" outlineLevel="3" x14ac:dyDescent="0.2">
      <c r="A22" s="126"/>
      <c r="B22" s="127"/>
      <c r="C22" s="154" t="s">
        <v>147</v>
      </c>
      <c r="D22" s="130"/>
      <c r="E22" s="131">
        <v>1.23</v>
      </c>
      <c r="F22" s="129"/>
      <c r="G22" s="129"/>
      <c r="H22" s="129"/>
      <c r="I22" s="129"/>
      <c r="J22" s="129"/>
      <c r="K22" s="129"/>
      <c r="L22" s="129"/>
      <c r="M22" s="129"/>
      <c r="N22" s="128"/>
      <c r="O22" s="128"/>
      <c r="P22" s="128"/>
      <c r="Q22" s="128"/>
      <c r="R22" s="129"/>
      <c r="S22" s="129"/>
      <c r="T22" s="129"/>
      <c r="U22" s="129"/>
      <c r="V22" s="129"/>
      <c r="W22" s="129"/>
      <c r="X22" s="129"/>
      <c r="Y22" s="129"/>
      <c r="Z22" s="123"/>
      <c r="AA22" s="123"/>
      <c r="AB22" s="123"/>
      <c r="AC22" s="123"/>
      <c r="AD22" s="123"/>
      <c r="AE22" s="123"/>
      <c r="AF22" s="123"/>
      <c r="AG22" s="123" t="s">
        <v>135</v>
      </c>
      <c r="AH22" s="123">
        <v>0</v>
      </c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</row>
    <row r="23" spans="1:60" outlineLevel="3" x14ac:dyDescent="0.2">
      <c r="A23" s="126"/>
      <c r="B23" s="127"/>
      <c r="C23" s="154" t="s">
        <v>148</v>
      </c>
      <c r="D23" s="130"/>
      <c r="E23" s="131">
        <v>30</v>
      </c>
      <c r="F23" s="129"/>
      <c r="G23" s="129"/>
      <c r="H23" s="129"/>
      <c r="I23" s="129"/>
      <c r="J23" s="129"/>
      <c r="K23" s="129"/>
      <c r="L23" s="129"/>
      <c r="M23" s="129"/>
      <c r="N23" s="128"/>
      <c r="O23" s="128"/>
      <c r="P23" s="128"/>
      <c r="Q23" s="128"/>
      <c r="R23" s="129"/>
      <c r="S23" s="129"/>
      <c r="T23" s="129"/>
      <c r="U23" s="129"/>
      <c r="V23" s="129"/>
      <c r="W23" s="129"/>
      <c r="X23" s="129"/>
      <c r="Y23" s="129"/>
      <c r="Z23" s="123"/>
      <c r="AA23" s="123"/>
      <c r="AB23" s="123"/>
      <c r="AC23" s="123"/>
      <c r="AD23" s="123"/>
      <c r="AE23" s="123"/>
      <c r="AF23" s="123"/>
      <c r="AG23" s="123" t="s">
        <v>135</v>
      </c>
      <c r="AH23" s="123">
        <v>0</v>
      </c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</row>
    <row r="24" spans="1:60" x14ac:dyDescent="0.2">
      <c r="A24" s="133" t="s">
        <v>125</v>
      </c>
      <c r="B24" s="134" t="s">
        <v>63</v>
      </c>
      <c r="C24" s="152" t="s">
        <v>64</v>
      </c>
      <c r="D24" s="135"/>
      <c r="E24" s="136"/>
      <c r="F24" s="137"/>
      <c r="G24" s="137">
        <f>SUMIF(AG25:AG33,"&lt;&gt;NOR",G25:G33)</f>
        <v>0</v>
      </c>
      <c r="H24" s="137"/>
      <c r="I24" s="137">
        <f>SUM(I25:I33)</f>
        <v>89.180200000000013</v>
      </c>
      <c r="J24" s="137"/>
      <c r="K24" s="137">
        <f>SUM(K25:K33)</f>
        <v>3557.1535599999997</v>
      </c>
      <c r="L24" s="137"/>
      <c r="M24" s="137">
        <f>SUM(M25:M33)</f>
        <v>4412.0592999999999</v>
      </c>
      <c r="N24" s="136"/>
      <c r="O24" s="136">
        <f>SUM(O25:O33)</f>
        <v>3.0502000000000003E-3</v>
      </c>
      <c r="P24" s="136"/>
      <c r="Q24" s="136">
        <f>SUM(Q25:Q33)</f>
        <v>0.6332047999999999</v>
      </c>
      <c r="R24" s="137"/>
      <c r="S24" s="137"/>
      <c r="T24" s="138"/>
      <c r="U24" s="132"/>
      <c r="V24" s="132">
        <f>SUM(V25:V33)</f>
        <v>5.9937360000000002</v>
      </c>
      <c r="W24" s="132"/>
      <c r="X24" s="132"/>
      <c r="Y24" s="132"/>
      <c r="AG24" t="s">
        <v>126</v>
      </c>
    </row>
    <row r="25" spans="1:60" ht="22.5" outlineLevel="1" x14ac:dyDescent="0.2">
      <c r="A25" s="145">
        <v>4</v>
      </c>
      <c r="B25" s="146" t="s">
        <v>149</v>
      </c>
      <c r="C25" s="155" t="s">
        <v>150</v>
      </c>
      <c r="D25" s="147" t="s">
        <v>151</v>
      </c>
      <c r="E25" s="148">
        <v>3</v>
      </c>
      <c r="F25" s="149"/>
      <c r="G25" s="143">
        <f t="shared" ref="G25:G26" si="0">E25*F25</f>
        <v>0</v>
      </c>
      <c r="H25" s="149">
        <v>0</v>
      </c>
      <c r="I25" s="149">
        <v>0</v>
      </c>
      <c r="J25" s="149">
        <v>28.9</v>
      </c>
      <c r="K25" s="149">
        <v>86.699999999999989</v>
      </c>
      <c r="L25" s="149">
        <v>21</v>
      </c>
      <c r="M25" s="149">
        <v>104.907</v>
      </c>
      <c r="N25" s="148">
        <v>0</v>
      </c>
      <c r="O25" s="148">
        <v>0</v>
      </c>
      <c r="P25" s="148">
        <v>0</v>
      </c>
      <c r="Q25" s="148">
        <v>0</v>
      </c>
      <c r="R25" s="149"/>
      <c r="S25" s="149" t="s">
        <v>130</v>
      </c>
      <c r="T25" s="150" t="s">
        <v>130</v>
      </c>
      <c r="U25" s="129">
        <v>0.05</v>
      </c>
      <c r="V25" s="129">
        <v>0.15000000000000002</v>
      </c>
      <c r="W25" s="129"/>
      <c r="X25" s="129" t="s">
        <v>131</v>
      </c>
      <c r="Y25" s="129" t="s">
        <v>132</v>
      </c>
      <c r="Z25" s="123"/>
      <c r="AA25" s="123"/>
      <c r="AB25" s="123"/>
      <c r="AC25" s="123"/>
      <c r="AD25" s="123"/>
      <c r="AE25" s="123"/>
      <c r="AF25" s="123"/>
      <c r="AG25" s="123" t="s">
        <v>133</v>
      </c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</row>
    <row r="26" spans="1:60" outlineLevel="1" x14ac:dyDescent="0.2">
      <c r="A26" s="139">
        <v>5</v>
      </c>
      <c r="B26" s="140" t="s">
        <v>152</v>
      </c>
      <c r="C26" s="153" t="s">
        <v>153</v>
      </c>
      <c r="D26" s="141" t="s">
        <v>129</v>
      </c>
      <c r="E26" s="142">
        <v>1.56</v>
      </c>
      <c r="F26" s="143"/>
      <c r="G26" s="143">
        <f t="shared" si="0"/>
        <v>0</v>
      </c>
      <c r="H26" s="143">
        <v>34.17</v>
      </c>
      <c r="I26" s="143">
        <v>53.305200000000006</v>
      </c>
      <c r="J26" s="143">
        <v>597.83000000000004</v>
      </c>
      <c r="K26" s="143">
        <v>932.61480000000006</v>
      </c>
      <c r="L26" s="143">
        <v>21</v>
      </c>
      <c r="M26" s="143">
        <v>1192.9631999999999</v>
      </c>
      <c r="N26" s="142">
        <v>1.17E-3</v>
      </c>
      <c r="O26" s="142">
        <v>1.8252000000000001E-3</v>
      </c>
      <c r="P26" s="142">
        <v>7.5999999999999998E-2</v>
      </c>
      <c r="Q26" s="142">
        <v>0.11856</v>
      </c>
      <c r="R26" s="143"/>
      <c r="S26" s="143" t="s">
        <v>130</v>
      </c>
      <c r="T26" s="144" t="s">
        <v>130</v>
      </c>
      <c r="U26" s="129">
        <v>0.94</v>
      </c>
      <c r="V26" s="129">
        <v>1.4663999999999999</v>
      </c>
      <c r="W26" s="129"/>
      <c r="X26" s="129" t="s">
        <v>131</v>
      </c>
      <c r="Y26" s="129" t="s">
        <v>132</v>
      </c>
      <c r="Z26" s="123"/>
      <c r="AA26" s="123"/>
      <c r="AB26" s="123"/>
      <c r="AC26" s="123"/>
      <c r="AD26" s="123"/>
      <c r="AE26" s="123"/>
      <c r="AF26" s="123"/>
      <c r="AG26" s="123" t="s">
        <v>133</v>
      </c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</row>
    <row r="27" spans="1:60" outlineLevel="2" x14ac:dyDescent="0.2">
      <c r="A27" s="126"/>
      <c r="B27" s="127"/>
      <c r="C27" s="154" t="s">
        <v>154</v>
      </c>
      <c r="D27" s="130"/>
      <c r="E27" s="131">
        <v>1.56</v>
      </c>
      <c r="F27" s="129"/>
      <c r="G27" s="129"/>
      <c r="H27" s="129"/>
      <c r="I27" s="129"/>
      <c r="J27" s="129"/>
      <c r="K27" s="129"/>
      <c r="L27" s="129"/>
      <c r="M27" s="129"/>
      <c r="N27" s="128"/>
      <c r="O27" s="128"/>
      <c r="P27" s="128"/>
      <c r="Q27" s="128"/>
      <c r="R27" s="129"/>
      <c r="S27" s="129"/>
      <c r="T27" s="129"/>
      <c r="U27" s="129"/>
      <c r="V27" s="129"/>
      <c r="W27" s="129"/>
      <c r="X27" s="129"/>
      <c r="Y27" s="129"/>
      <c r="Z27" s="123"/>
      <c r="AA27" s="123"/>
      <c r="AB27" s="123"/>
      <c r="AC27" s="123"/>
      <c r="AD27" s="123"/>
      <c r="AE27" s="123"/>
      <c r="AF27" s="123"/>
      <c r="AG27" s="123" t="s">
        <v>135</v>
      </c>
      <c r="AH27" s="123">
        <v>0</v>
      </c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</row>
    <row r="28" spans="1:60" outlineLevel="1" x14ac:dyDescent="0.2">
      <c r="A28" s="139">
        <v>6</v>
      </c>
      <c r="B28" s="140" t="s">
        <v>155</v>
      </c>
      <c r="C28" s="153" t="s">
        <v>156</v>
      </c>
      <c r="D28" s="141" t="s">
        <v>157</v>
      </c>
      <c r="E28" s="142">
        <v>2.5</v>
      </c>
      <c r="F28" s="143"/>
      <c r="G28" s="143">
        <f>E28*F28</f>
        <v>0</v>
      </c>
      <c r="H28" s="143">
        <v>14.35</v>
      </c>
      <c r="I28" s="143">
        <v>35.875</v>
      </c>
      <c r="J28" s="143">
        <v>202.65</v>
      </c>
      <c r="K28" s="143">
        <v>506.625</v>
      </c>
      <c r="L28" s="143">
        <v>21</v>
      </c>
      <c r="M28" s="143">
        <v>656.42499999999995</v>
      </c>
      <c r="N28" s="142">
        <v>4.8999999999999998E-4</v>
      </c>
      <c r="O28" s="142">
        <v>1.225E-3</v>
      </c>
      <c r="P28" s="142">
        <v>1.7999999999999999E-2</v>
      </c>
      <c r="Q28" s="142">
        <v>4.4999999999999998E-2</v>
      </c>
      <c r="R28" s="143"/>
      <c r="S28" s="143" t="s">
        <v>130</v>
      </c>
      <c r="T28" s="144" t="s">
        <v>130</v>
      </c>
      <c r="U28" s="129">
        <v>0.34200000000000003</v>
      </c>
      <c r="V28" s="129">
        <v>0.85500000000000009</v>
      </c>
      <c r="W28" s="129"/>
      <c r="X28" s="129" t="s">
        <v>131</v>
      </c>
      <c r="Y28" s="129" t="s">
        <v>132</v>
      </c>
      <c r="Z28" s="123"/>
      <c r="AA28" s="123"/>
      <c r="AB28" s="123"/>
      <c r="AC28" s="123"/>
      <c r="AD28" s="123"/>
      <c r="AE28" s="123"/>
      <c r="AF28" s="123"/>
      <c r="AG28" s="123" t="s">
        <v>133</v>
      </c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</row>
    <row r="29" spans="1:60" outlineLevel="2" x14ac:dyDescent="0.2">
      <c r="A29" s="126"/>
      <c r="B29" s="127"/>
      <c r="C29" s="213" t="s">
        <v>158</v>
      </c>
      <c r="D29" s="214"/>
      <c r="E29" s="214"/>
      <c r="F29" s="214"/>
      <c r="G29" s="214"/>
      <c r="H29" s="129"/>
      <c r="I29" s="129"/>
      <c r="J29" s="129"/>
      <c r="K29" s="129"/>
      <c r="L29" s="129"/>
      <c r="M29" s="129"/>
      <c r="N29" s="128"/>
      <c r="O29" s="128"/>
      <c r="P29" s="128"/>
      <c r="Q29" s="128"/>
      <c r="R29" s="129"/>
      <c r="S29" s="129"/>
      <c r="T29" s="129"/>
      <c r="U29" s="129"/>
      <c r="V29" s="129"/>
      <c r="W29" s="129"/>
      <c r="X29" s="129"/>
      <c r="Y29" s="129"/>
      <c r="Z29" s="123"/>
      <c r="AA29" s="123"/>
      <c r="AB29" s="123"/>
      <c r="AC29" s="123"/>
      <c r="AD29" s="123"/>
      <c r="AE29" s="123"/>
      <c r="AF29" s="123"/>
      <c r="AG29" s="123" t="s">
        <v>159</v>
      </c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</row>
    <row r="30" spans="1:60" outlineLevel="2" x14ac:dyDescent="0.2">
      <c r="A30" s="126"/>
      <c r="B30" s="127"/>
      <c r="C30" s="154" t="s">
        <v>160</v>
      </c>
      <c r="D30" s="130"/>
      <c r="E30" s="131">
        <v>2.5</v>
      </c>
      <c r="F30" s="129"/>
      <c r="G30" s="129"/>
      <c r="H30" s="129"/>
      <c r="I30" s="129"/>
      <c r="J30" s="129"/>
      <c r="K30" s="129"/>
      <c r="L30" s="129"/>
      <c r="M30" s="129"/>
      <c r="N30" s="128"/>
      <c r="O30" s="128"/>
      <c r="P30" s="128"/>
      <c r="Q30" s="128"/>
      <c r="R30" s="129"/>
      <c r="S30" s="129"/>
      <c r="T30" s="129"/>
      <c r="U30" s="129"/>
      <c r="V30" s="129"/>
      <c r="W30" s="129"/>
      <c r="X30" s="129"/>
      <c r="Y30" s="129"/>
      <c r="Z30" s="123"/>
      <c r="AA30" s="123"/>
      <c r="AB30" s="123"/>
      <c r="AC30" s="123"/>
      <c r="AD30" s="123"/>
      <c r="AE30" s="123"/>
      <c r="AF30" s="123"/>
      <c r="AG30" s="123" t="s">
        <v>135</v>
      </c>
      <c r="AH30" s="123">
        <v>0</v>
      </c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</row>
    <row r="31" spans="1:60" outlineLevel="1" x14ac:dyDescent="0.2">
      <c r="A31" s="139">
        <v>7</v>
      </c>
      <c r="B31" s="140" t="s">
        <v>161</v>
      </c>
      <c r="C31" s="153" t="s">
        <v>162</v>
      </c>
      <c r="D31" s="141" t="s">
        <v>129</v>
      </c>
      <c r="E31" s="142">
        <v>117.41119999999999</v>
      </c>
      <c r="F31" s="143"/>
      <c r="G31" s="143">
        <f>E31*F31</f>
        <v>0</v>
      </c>
      <c r="H31" s="143">
        <v>0</v>
      </c>
      <c r="I31" s="143">
        <v>0</v>
      </c>
      <c r="J31" s="143">
        <v>17.3</v>
      </c>
      <c r="K31" s="143">
        <v>2031.2137599999999</v>
      </c>
      <c r="L31" s="143">
        <v>21</v>
      </c>
      <c r="M31" s="143">
        <v>2457.7640999999999</v>
      </c>
      <c r="N31" s="142">
        <v>0</v>
      </c>
      <c r="O31" s="142">
        <v>0</v>
      </c>
      <c r="P31" s="142">
        <v>4.0000000000000001E-3</v>
      </c>
      <c r="Q31" s="142">
        <v>0.46964479999999997</v>
      </c>
      <c r="R31" s="143"/>
      <c r="S31" s="143" t="s">
        <v>130</v>
      </c>
      <c r="T31" s="144" t="s">
        <v>130</v>
      </c>
      <c r="U31" s="129">
        <v>0.03</v>
      </c>
      <c r="V31" s="129">
        <v>3.5223359999999997</v>
      </c>
      <c r="W31" s="129"/>
      <c r="X31" s="129" t="s">
        <v>131</v>
      </c>
      <c r="Y31" s="129" t="s">
        <v>132</v>
      </c>
      <c r="Z31" s="123"/>
      <c r="AA31" s="123"/>
      <c r="AB31" s="123"/>
      <c r="AC31" s="123"/>
      <c r="AD31" s="123"/>
      <c r="AE31" s="123"/>
      <c r="AF31" s="123"/>
      <c r="AG31" s="123" t="s">
        <v>133</v>
      </c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</row>
    <row r="32" spans="1:60" outlineLevel="2" x14ac:dyDescent="0.2">
      <c r="A32" s="126"/>
      <c r="B32" s="127"/>
      <c r="C32" s="154" t="s">
        <v>134</v>
      </c>
      <c r="D32" s="130"/>
      <c r="E32" s="131">
        <v>110.88</v>
      </c>
      <c r="F32" s="129"/>
      <c r="G32" s="129"/>
      <c r="H32" s="129"/>
      <c r="I32" s="129"/>
      <c r="J32" s="129"/>
      <c r="K32" s="129"/>
      <c r="L32" s="129"/>
      <c r="M32" s="129"/>
      <c r="N32" s="128"/>
      <c r="O32" s="128"/>
      <c r="P32" s="128"/>
      <c r="Q32" s="128"/>
      <c r="R32" s="129"/>
      <c r="S32" s="129"/>
      <c r="T32" s="129"/>
      <c r="U32" s="129"/>
      <c r="V32" s="129"/>
      <c r="W32" s="129"/>
      <c r="X32" s="129"/>
      <c r="Y32" s="129"/>
      <c r="Z32" s="123"/>
      <c r="AA32" s="123"/>
      <c r="AB32" s="123"/>
      <c r="AC32" s="123"/>
      <c r="AD32" s="123"/>
      <c r="AE32" s="123"/>
      <c r="AF32" s="123"/>
      <c r="AG32" s="123" t="s">
        <v>135</v>
      </c>
      <c r="AH32" s="123">
        <v>0</v>
      </c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</row>
    <row r="33" spans="1:60" outlineLevel="3" x14ac:dyDescent="0.2">
      <c r="A33" s="126"/>
      <c r="B33" s="127"/>
      <c r="C33" s="154" t="s">
        <v>136</v>
      </c>
      <c r="D33" s="130"/>
      <c r="E33" s="131">
        <v>6.5312000000000001</v>
      </c>
      <c r="F33" s="129"/>
      <c r="G33" s="129"/>
      <c r="H33" s="129"/>
      <c r="I33" s="129"/>
      <c r="J33" s="129"/>
      <c r="K33" s="129"/>
      <c r="L33" s="129"/>
      <c r="M33" s="129"/>
      <c r="N33" s="128"/>
      <c r="O33" s="128"/>
      <c r="P33" s="128"/>
      <c r="Q33" s="128"/>
      <c r="R33" s="129"/>
      <c r="S33" s="129"/>
      <c r="T33" s="129"/>
      <c r="U33" s="129"/>
      <c r="V33" s="129"/>
      <c r="W33" s="129"/>
      <c r="X33" s="129"/>
      <c r="Y33" s="129"/>
      <c r="Z33" s="123"/>
      <c r="AA33" s="123"/>
      <c r="AB33" s="123"/>
      <c r="AC33" s="123"/>
      <c r="AD33" s="123"/>
      <c r="AE33" s="123"/>
      <c r="AF33" s="123"/>
      <c r="AG33" s="123" t="s">
        <v>135</v>
      </c>
      <c r="AH33" s="123">
        <v>0</v>
      </c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</row>
    <row r="34" spans="1:60" x14ac:dyDescent="0.2">
      <c r="A34" s="133" t="s">
        <v>125</v>
      </c>
      <c r="B34" s="134" t="s">
        <v>65</v>
      </c>
      <c r="C34" s="152" t="s">
        <v>66</v>
      </c>
      <c r="D34" s="135"/>
      <c r="E34" s="136"/>
      <c r="F34" s="137"/>
      <c r="G34" s="137">
        <f>SUMIF(AG35:AG35,"&lt;&gt;NOR",G35:G35)</f>
        <v>0</v>
      </c>
      <c r="H34" s="137"/>
      <c r="I34" s="137">
        <f>SUM(I35:I35)</f>
        <v>0</v>
      </c>
      <c r="J34" s="137"/>
      <c r="K34" s="137">
        <f>SUM(K35:K35)</f>
        <v>849.05831999999998</v>
      </c>
      <c r="L34" s="137"/>
      <c r="M34" s="137">
        <f>SUM(M35:M35)</f>
        <v>1027.3625999999999</v>
      </c>
      <c r="N34" s="136"/>
      <c r="O34" s="136">
        <f>SUM(O35:O35)</f>
        <v>0</v>
      </c>
      <c r="P34" s="136"/>
      <c r="Q34" s="136">
        <f>SUM(Q35:Q35)</f>
        <v>0</v>
      </c>
      <c r="R34" s="137"/>
      <c r="S34" s="137"/>
      <c r="T34" s="138"/>
      <c r="U34" s="132"/>
      <c r="V34" s="132">
        <f>SUM(V35:V35)</f>
        <v>1.28103536</v>
      </c>
      <c r="W34" s="132"/>
      <c r="X34" s="132"/>
      <c r="Y34" s="132"/>
      <c r="AG34" t="s">
        <v>126</v>
      </c>
    </row>
    <row r="35" spans="1:60" outlineLevel="1" x14ac:dyDescent="0.2">
      <c r="A35" s="145">
        <v>8</v>
      </c>
      <c r="B35" s="146" t="s">
        <v>163</v>
      </c>
      <c r="C35" s="155" t="s">
        <v>164</v>
      </c>
      <c r="D35" s="147" t="s">
        <v>165</v>
      </c>
      <c r="E35" s="148">
        <v>0.67708000000000002</v>
      </c>
      <c r="F35" s="149"/>
      <c r="G35" s="143">
        <f>E35*F35</f>
        <v>0</v>
      </c>
      <c r="H35" s="149">
        <v>0</v>
      </c>
      <c r="I35" s="149">
        <v>0</v>
      </c>
      <c r="J35" s="149">
        <v>1254</v>
      </c>
      <c r="K35" s="149">
        <v>849.05831999999998</v>
      </c>
      <c r="L35" s="149">
        <v>21</v>
      </c>
      <c r="M35" s="149">
        <v>1027.3625999999999</v>
      </c>
      <c r="N35" s="148">
        <v>0</v>
      </c>
      <c r="O35" s="148">
        <v>0</v>
      </c>
      <c r="P35" s="148">
        <v>0</v>
      </c>
      <c r="Q35" s="148">
        <v>0</v>
      </c>
      <c r="R35" s="149"/>
      <c r="S35" s="149" t="s">
        <v>130</v>
      </c>
      <c r="T35" s="150" t="s">
        <v>130</v>
      </c>
      <c r="U35" s="129">
        <v>1.8919999999999999</v>
      </c>
      <c r="V35" s="129">
        <v>1.28103536</v>
      </c>
      <c r="W35" s="129"/>
      <c r="X35" s="129" t="s">
        <v>166</v>
      </c>
      <c r="Y35" s="129" t="s">
        <v>132</v>
      </c>
      <c r="Z35" s="123"/>
      <c r="AA35" s="123"/>
      <c r="AB35" s="123"/>
      <c r="AC35" s="123"/>
      <c r="AD35" s="123"/>
      <c r="AE35" s="123"/>
      <c r="AF35" s="123"/>
      <c r="AG35" s="123" t="s">
        <v>167</v>
      </c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</row>
    <row r="36" spans="1:60" x14ac:dyDescent="0.2">
      <c r="A36" s="133" t="s">
        <v>125</v>
      </c>
      <c r="B36" s="134" t="s">
        <v>69</v>
      </c>
      <c r="C36" s="152" t="s">
        <v>70</v>
      </c>
      <c r="D36" s="135"/>
      <c r="E36" s="136"/>
      <c r="F36" s="137"/>
      <c r="G36" s="137">
        <f>SUMIF(AG37:AG51,"&lt;&gt;NOR",G37:G51)</f>
        <v>0</v>
      </c>
      <c r="H36" s="137"/>
      <c r="I36" s="137">
        <f>SUM(I37:I51)</f>
        <v>19363.25</v>
      </c>
      <c r="J36" s="137"/>
      <c r="K36" s="137">
        <f>SUM(K37:K51)</f>
        <v>6671.7499999999991</v>
      </c>
      <c r="L36" s="137"/>
      <c r="M36" s="137">
        <f>SUM(M37:M51)</f>
        <v>31502.350000000002</v>
      </c>
      <c r="N36" s="136"/>
      <c r="O36" s="136">
        <f>SUM(O37:O51)</f>
        <v>4.9390000000000003E-2</v>
      </c>
      <c r="P36" s="136"/>
      <c r="Q36" s="136">
        <f>SUM(Q37:Q51)</f>
        <v>2.401E-2</v>
      </c>
      <c r="R36" s="137"/>
      <c r="S36" s="137"/>
      <c r="T36" s="138"/>
      <c r="U36" s="132"/>
      <c r="V36" s="132">
        <f>SUM(V37:V51)</f>
        <v>8.6569999999999983</v>
      </c>
      <c r="W36" s="132"/>
      <c r="X36" s="132"/>
      <c r="Y36" s="132"/>
      <c r="AG36" t="s">
        <v>126</v>
      </c>
    </row>
    <row r="37" spans="1:60" outlineLevel="1" x14ac:dyDescent="0.2">
      <c r="A37" s="145">
        <v>9</v>
      </c>
      <c r="B37" s="146" t="s">
        <v>168</v>
      </c>
      <c r="C37" s="155" t="s">
        <v>169</v>
      </c>
      <c r="D37" s="147" t="s">
        <v>170</v>
      </c>
      <c r="E37" s="148">
        <v>1</v>
      </c>
      <c r="F37" s="149"/>
      <c r="G37" s="143">
        <f t="shared" ref="G37:G39" si="1">E37*F37</f>
        <v>0</v>
      </c>
      <c r="H37" s="149">
        <v>0</v>
      </c>
      <c r="I37" s="149">
        <v>0</v>
      </c>
      <c r="J37" s="149">
        <v>371</v>
      </c>
      <c r="K37" s="149">
        <v>371</v>
      </c>
      <c r="L37" s="149">
        <v>21</v>
      </c>
      <c r="M37" s="149">
        <v>448.91</v>
      </c>
      <c r="N37" s="148">
        <v>0</v>
      </c>
      <c r="O37" s="148">
        <v>0</v>
      </c>
      <c r="P37" s="148">
        <v>1.933E-2</v>
      </c>
      <c r="Q37" s="148">
        <v>1.933E-2</v>
      </c>
      <c r="R37" s="149"/>
      <c r="S37" s="149" t="s">
        <v>130</v>
      </c>
      <c r="T37" s="150" t="s">
        <v>130</v>
      </c>
      <c r="U37" s="129">
        <v>0.59</v>
      </c>
      <c r="V37" s="129">
        <v>0.59</v>
      </c>
      <c r="W37" s="129"/>
      <c r="X37" s="129" t="s">
        <v>131</v>
      </c>
      <c r="Y37" s="129" t="s">
        <v>132</v>
      </c>
      <c r="Z37" s="123"/>
      <c r="AA37" s="123"/>
      <c r="AB37" s="123"/>
      <c r="AC37" s="123"/>
      <c r="AD37" s="123"/>
      <c r="AE37" s="123"/>
      <c r="AF37" s="123"/>
      <c r="AG37" s="123" t="s">
        <v>133</v>
      </c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</row>
    <row r="38" spans="1:60" outlineLevel="1" x14ac:dyDescent="0.2">
      <c r="A38" s="145">
        <v>10</v>
      </c>
      <c r="B38" s="146" t="s">
        <v>171</v>
      </c>
      <c r="C38" s="155" t="s">
        <v>172</v>
      </c>
      <c r="D38" s="147" t="s">
        <v>151</v>
      </c>
      <c r="E38" s="148">
        <v>1</v>
      </c>
      <c r="F38" s="149"/>
      <c r="G38" s="143">
        <f t="shared" si="1"/>
        <v>0</v>
      </c>
      <c r="H38" s="149">
        <v>651.47</v>
      </c>
      <c r="I38" s="149">
        <v>651.47</v>
      </c>
      <c r="J38" s="149">
        <v>764.53</v>
      </c>
      <c r="K38" s="149">
        <v>764.53</v>
      </c>
      <c r="L38" s="149">
        <v>21</v>
      </c>
      <c r="M38" s="149">
        <v>1713.36</v>
      </c>
      <c r="N38" s="148">
        <v>1.7799999999999999E-3</v>
      </c>
      <c r="O38" s="148">
        <v>1.7799999999999999E-3</v>
      </c>
      <c r="P38" s="148">
        <v>0</v>
      </c>
      <c r="Q38" s="148">
        <v>0</v>
      </c>
      <c r="R38" s="149"/>
      <c r="S38" s="149" t="s">
        <v>130</v>
      </c>
      <c r="T38" s="150" t="s">
        <v>130</v>
      </c>
      <c r="U38" s="129">
        <v>0.96199999999999997</v>
      </c>
      <c r="V38" s="129">
        <v>0.96199999999999997</v>
      </c>
      <c r="W38" s="129"/>
      <c r="X38" s="129" t="s">
        <v>131</v>
      </c>
      <c r="Y38" s="129" t="s">
        <v>132</v>
      </c>
      <c r="Z38" s="123"/>
      <c r="AA38" s="123"/>
      <c r="AB38" s="123"/>
      <c r="AC38" s="123"/>
      <c r="AD38" s="123"/>
      <c r="AE38" s="123"/>
      <c r="AF38" s="123"/>
      <c r="AG38" s="123" t="s">
        <v>133</v>
      </c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</row>
    <row r="39" spans="1:60" outlineLevel="1" x14ac:dyDescent="0.2">
      <c r="A39" s="139">
        <v>11</v>
      </c>
      <c r="B39" s="140" t="s">
        <v>173</v>
      </c>
      <c r="C39" s="153" t="s">
        <v>174</v>
      </c>
      <c r="D39" s="141" t="s">
        <v>170</v>
      </c>
      <c r="E39" s="142">
        <v>1</v>
      </c>
      <c r="F39" s="143"/>
      <c r="G39" s="143">
        <f t="shared" si="1"/>
        <v>0</v>
      </c>
      <c r="H39" s="143">
        <v>540.21</v>
      </c>
      <c r="I39" s="143">
        <v>540.21</v>
      </c>
      <c r="J39" s="143">
        <v>995.79</v>
      </c>
      <c r="K39" s="143">
        <v>995.79</v>
      </c>
      <c r="L39" s="143">
        <v>21</v>
      </c>
      <c r="M39" s="143">
        <v>1858.56</v>
      </c>
      <c r="N39" s="142">
        <v>8.4000000000000003E-4</v>
      </c>
      <c r="O39" s="142">
        <v>8.4000000000000003E-4</v>
      </c>
      <c r="P39" s="142">
        <v>0</v>
      </c>
      <c r="Q39" s="142">
        <v>0</v>
      </c>
      <c r="R39" s="143"/>
      <c r="S39" s="143" t="s">
        <v>130</v>
      </c>
      <c r="T39" s="144" t="s">
        <v>130</v>
      </c>
      <c r="U39" s="129">
        <v>1.2529999999999999</v>
      </c>
      <c r="V39" s="129">
        <v>1.2529999999999999</v>
      </c>
      <c r="W39" s="129"/>
      <c r="X39" s="129" t="s">
        <v>131</v>
      </c>
      <c r="Y39" s="129" t="s">
        <v>132</v>
      </c>
      <c r="Z39" s="123"/>
      <c r="AA39" s="123"/>
      <c r="AB39" s="123"/>
      <c r="AC39" s="123"/>
      <c r="AD39" s="123"/>
      <c r="AE39" s="123"/>
      <c r="AF39" s="123"/>
      <c r="AG39" s="123" t="s">
        <v>133</v>
      </c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</row>
    <row r="40" spans="1:60" outlineLevel="2" x14ac:dyDescent="0.2">
      <c r="A40" s="126"/>
      <c r="B40" s="127"/>
      <c r="C40" s="213" t="s">
        <v>175</v>
      </c>
      <c r="D40" s="214"/>
      <c r="E40" s="214"/>
      <c r="F40" s="214"/>
      <c r="G40" s="214"/>
      <c r="H40" s="129"/>
      <c r="I40" s="129"/>
      <c r="J40" s="129"/>
      <c r="K40" s="129"/>
      <c r="L40" s="129"/>
      <c r="M40" s="129"/>
      <c r="N40" s="128"/>
      <c r="O40" s="128"/>
      <c r="P40" s="128"/>
      <c r="Q40" s="128"/>
      <c r="R40" s="129"/>
      <c r="S40" s="129"/>
      <c r="T40" s="129"/>
      <c r="U40" s="129"/>
      <c r="V40" s="129"/>
      <c r="W40" s="129"/>
      <c r="X40" s="129"/>
      <c r="Y40" s="129"/>
      <c r="Z40" s="123"/>
      <c r="AA40" s="123"/>
      <c r="AB40" s="123"/>
      <c r="AC40" s="123"/>
      <c r="AD40" s="123"/>
      <c r="AE40" s="123"/>
      <c r="AF40" s="123"/>
      <c r="AG40" s="123" t="s">
        <v>159</v>
      </c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</row>
    <row r="41" spans="1:60" ht="22.5" outlineLevel="1" x14ac:dyDescent="0.2">
      <c r="A41" s="139">
        <v>12</v>
      </c>
      <c r="B41" s="140" t="s">
        <v>176</v>
      </c>
      <c r="C41" s="153" t="s">
        <v>177</v>
      </c>
      <c r="D41" s="141" t="s">
        <v>170</v>
      </c>
      <c r="E41" s="142">
        <v>1</v>
      </c>
      <c r="F41" s="143"/>
      <c r="G41" s="143">
        <f>E41*F41</f>
        <v>0</v>
      </c>
      <c r="H41" s="143">
        <v>565.44000000000005</v>
      </c>
      <c r="I41" s="143">
        <v>565.44000000000005</v>
      </c>
      <c r="J41" s="143">
        <v>2864.56</v>
      </c>
      <c r="K41" s="143">
        <v>2864.56</v>
      </c>
      <c r="L41" s="143">
        <v>21</v>
      </c>
      <c r="M41" s="143">
        <v>4150.3</v>
      </c>
      <c r="N41" s="142">
        <v>4.6999999999999999E-4</v>
      </c>
      <c r="O41" s="142">
        <v>4.6999999999999999E-4</v>
      </c>
      <c r="P41" s="142">
        <v>0</v>
      </c>
      <c r="Q41" s="142">
        <v>0</v>
      </c>
      <c r="R41" s="143"/>
      <c r="S41" s="143" t="s">
        <v>130</v>
      </c>
      <c r="T41" s="144" t="s">
        <v>130</v>
      </c>
      <c r="U41" s="129">
        <v>3.6</v>
      </c>
      <c r="V41" s="129">
        <v>3.6</v>
      </c>
      <c r="W41" s="129"/>
      <c r="X41" s="129" t="s">
        <v>131</v>
      </c>
      <c r="Y41" s="129" t="s">
        <v>132</v>
      </c>
      <c r="Z41" s="123"/>
      <c r="AA41" s="123"/>
      <c r="AB41" s="123"/>
      <c r="AC41" s="123"/>
      <c r="AD41" s="123"/>
      <c r="AE41" s="123"/>
      <c r="AF41" s="123"/>
      <c r="AG41" s="123" t="s">
        <v>133</v>
      </c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</row>
    <row r="42" spans="1:60" outlineLevel="2" x14ac:dyDescent="0.2">
      <c r="A42" s="126"/>
      <c r="B42" s="127"/>
      <c r="C42" s="213" t="s">
        <v>175</v>
      </c>
      <c r="D42" s="214"/>
      <c r="E42" s="214"/>
      <c r="F42" s="214"/>
      <c r="G42" s="214"/>
      <c r="H42" s="129"/>
      <c r="I42" s="129"/>
      <c r="J42" s="129"/>
      <c r="K42" s="129"/>
      <c r="L42" s="129"/>
      <c r="M42" s="129"/>
      <c r="N42" s="128"/>
      <c r="O42" s="128"/>
      <c r="P42" s="128"/>
      <c r="Q42" s="128"/>
      <c r="R42" s="129"/>
      <c r="S42" s="129"/>
      <c r="T42" s="129"/>
      <c r="U42" s="129"/>
      <c r="V42" s="129"/>
      <c r="W42" s="129"/>
      <c r="X42" s="129"/>
      <c r="Y42" s="129"/>
      <c r="Z42" s="123"/>
      <c r="AA42" s="123"/>
      <c r="AB42" s="123"/>
      <c r="AC42" s="123"/>
      <c r="AD42" s="123"/>
      <c r="AE42" s="123"/>
      <c r="AF42" s="123"/>
      <c r="AG42" s="123" t="s">
        <v>159</v>
      </c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</row>
    <row r="43" spans="1:60" outlineLevel="1" x14ac:dyDescent="0.2">
      <c r="A43" s="145">
        <v>13</v>
      </c>
      <c r="B43" s="146" t="s">
        <v>178</v>
      </c>
      <c r="C43" s="155" t="s">
        <v>179</v>
      </c>
      <c r="D43" s="147" t="s">
        <v>170</v>
      </c>
      <c r="E43" s="148">
        <v>1</v>
      </c>
      <c r="F43" s="149"/>
      <c r="G43" s="143">
        <f t="shared" ref="G43:G51" si="2">E43*F43</f>
        <v>0</v>
      </c>
      <c r="H43" s="149">
        <v>191.95</v>
      </c>
      <c r="I43" s="149">
        <v>191.95</v>
      </c>
      <c r="J43" s="149">
        <v>98.55</v>
      </c>
      <c r="K43" s="149">
        <v>98.55</v>
      </c>
      <c r="L43" s="149">
        <v>21</v>
      </c>
      <c r="M43" s="149">
        <v>351.505</v>
      </c>
      <c r="N43" s="148">
        <v>2.4000000000000001E-4</v>
      </c>
      <c r="O43" s="148">
        <v>2.4000000000000001E-4</v>
      </c>
      <c r="P43" s="148">
        <v>0</v>
      </c>
      <c r="Q43" s="148">
        <v>0</v>
      </c>
      <c r="R43" s="149"/>
      <c r="S43" s="149" t="s">
        <v>130</v>
      </c>
      <c r="T43" s="150" t="s">
        <v>130</v>
      </c>
      <c r="U43" s="129">
        <v>0.124</v>
      </c>
      <c r="V43" s="129">
        <v>0.124</v>
      </c>
      <c r="W43" s="129"/>
      <c r="X43" s="129" t="s">
        <v>131</v>
      </c>
      <c r="Y43" s="129" t="s">
        <v>132</v>
      </c>
      <c r="Z43" s="123"/>
      <c r="AA43" s="123"/>
      <c r="AB43" s="123"/>
      <c r="AC43" s="123"/>
      <c r="AD43" s="123"/>
      <c r="AE43" s="123"/>
      <c r="AF43" s="123"/>
      <c r="AG43" s="123" t="s">
        <v>133</v>
      </c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</row>
    <row r="44" spans="1:60" outlineLevel="1" x14ac:dyDescent="0.2">
      <c r="A44" s="145">
        <v>14</v>
      </c>
      <c r="B44" s="146" t="s">
        <v>180</v>
      </c>
      <c r="C44" s="155" t="s">
        <v>181</v>
      </c>
      <c r="D44" s="147" t="s">
        <v>170</v>
      </c>
      <c r="E44" s="148">
        <v>3</v>
      </c>
      <c r="F44" s="149"/>
      <c r="G44" s="143">
        <f t="shared" si="2"/>
        <v>0</v>
      </c>
      <c r="H44" s="149">
        <v>0</v>
      </c>
      <c r="I44" s="149">
        <v>0</v>
      </c>
      <c r="J44" s="149">
        <v>136.5</v>
      </c>
      <c r="K44" s="149">
        <v>409.5</v>
      </c>
      <c r="L44" s="149">
        <v>21</v>
      </c>
      <c r="M44" s="149">
        <v>495.495</v>
      </c>
      <c r="N44" s="148">
        <v>0</v>
      </c>
      <c r="O44" s="148">
        <v>0</v>
      </c>
      <c r="P44" s="148">
        <v>1.56E-3</v>
      </c>
      <c r="Q44" s="148">
        <v>4.6800000000000001E-3</v>
      </c>
      <c r="R44" s="149"/>
      <c r="S44" s="149" t="s">
        <v>130</v>
      </c>
      <c r="T44" s="150" t="s">
        <v>130</v>
      </c>
      <c r="U44" s="129">
        <v>0.217</v>
      </c>
      <c r="V44" s="129">
        <v>0.65100000000000002</v>
      </c>
      <c r="W44" s="129"/>
      <c r="X44" s="129" t="s">
        <v>131</v>
      </c>
      <c r="Y44" s="129" t="s">
        <v>132</v>
      </c>
      <c r="Z44" s="123"/>
      <c r="AA44" s="123"/>
      <c r="AB44" s="123"/>
      <c r="AC44" s="123"/>
      <c r="AD44" s="123"/>
      <c r="AE44" s="123"/>
      <c r="AF44" s="123"/>
      <c r="AG44" s="123" t="s">
        <v>133</v>
      </c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</row>
    <row r="45" spans="1:60" outlineLevel="1" x14ac:dyDescent="0.2">
      <c r="A45" s="145">
        <v>15</v>
      </c>
      <c r="B45" s="146" t="s">
        <v>182</v>
      </c>
      <c r="C45" s="155" t="s">
        <v>183</v>
      </c>
      <c r="D45" s="147" t="s">
        <v>151</v>
      </c>
      <c r="E45" s="148">
        <v>2</v>
      </c>
      <c r="F45" s="149"/>
      <c r="G45" s="143">
        <f t="shared" si="2"/>
        <v>0</v>
      </c>
      <c r="H45" s="149">
        <v>89.06</v>
      </c>
      <c r="I45" s="149">
        <v>178.12</v>
      </c>
      <c r="J45" s="149">
        <v>378.44</v>
      </c>
      <c r="K45" s="149">
        <v>756.88</v>
      </c>
      <c r="L45" s="149">
        <v>21</v>
      </c>
      <c r="M45" s="149">
        <v>1131.3499999999999</v>
      </c>
      <c r="N45" s="148">
        <v>1.2E-4</v>
      </c>
      <c r="O45" s="148">
        <v>2.4000000000000001E-4</v>
      </c>
      <c r="P45" s="148">
        <v>0</v>
      </c>
      <c r="Q45" s="148">
        <v>0</v>
      </c>
      <c r="R45" s="149"/>
      <c r="S45" s="149" t="s">
        <v>130</v>
      </c>
      <c r="T45" s="150" t="s">
        <v>130</v>
      </c>
      <c r="U45" s="129">
        <v>0.48</v>
      </c>
      <c r="V45" s="129">
        <v>0.96</v>
      </c>
      <c r="W45" s="129"/>
      <c r="X45" s="129" t="s">
        <v>131</v>
      </c>
      <c r="Y45" s="129" t="s">
        <v>132</v>
      </c>
      <c r="Z45" s="123"/>
      <c r="AA45" s="123"/>
      <c r="AB45" s="123"/>
      <c r="AC45" s="123"/>
      <c r="AD45" s="123"/>
      <c r="AE45" s="123"/>
      <c r="AF45" s="123"/>
      <c r="AG45" s="123" t="s">
        <v>133</v>
      </c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</row>
    <row r="46" spans="1:60" outlineLevel="1" x14ac:dyDescent="0.2">
      <c r="A46" s="145">
        <v>16</v>
      </c>
      <c r="B46" s="146" t="s">
        <v>184</v>
      </c>
      <c r="C46" s="155" t="s">
        <v>185</v>
      </c>
      <c r="D46" s="147" t="s">
        <v>170</v>
      </c>
      <c r="E46" s="148">
        <v>1</v>
      </c>
      <c r="F46" s="149"/>
      <c r="G46" s="143">
        <f t="shared" si="2"/>
        <v>0</v>
      </c>
      <c r="H46" s="149">
        <v>89.06</v>
      </c>
      <c r="I46" s="149">
        <v>89.06</v>
      </c>
      <c r="J46" s="149">
        <v>410.94</v>
      </c>
      <c r="K46" s="149">
        <v>410.94</v>
      </c>
      <c r="L46" s="149">
        <v>21</v>
      </c>
      <c r="M46" s="149">
        <v>605</v>
      </c>
      <c r="N46" s="148">
        <v>1.2E-4</v>
      </c>
      <c r="O46" s="148">
        <v>1.2E-4</v>
      </c>
      <c r="P46" s="148">
        <v>0</v>
      </c>
      <c r="Q46" s="148">
        <v>0</v>
      </c>
      <c r="R46" s="149"/>
      <c r="S46" s="149" t="s">
        <v>130</v>
      </c>
      <c r="T46" s="150" t="s">
        <v>130</v>
      </c>
      <c r="U46" s="129">
        <v>0.51700000000000002</v>
      </c>
      <c r="V46" s="129">
        <v>0.51700000000000002</v>
      </c>
      <c r="W46" s="129"/>
      <c r="X46" s="129" t="s">
        <v>131</v>
      </c>
      <c r="Y46" s="129" t="s">
        <v>132</v>
      </c>
      <c r="Z46" s="123"/>
      <c r="AA46" s="123"/>
      <c r="AB46" s="123"/>
      <c r="AC46" s="123"/>
      <c r="AD46" s="123"/>
      <c r="AE46" s="123"/>
      <c r="AF46" s="123"/>
      <c r="AG46" s="123" t="s">
        <v>133</v>
      </c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</row>
    <row r="47" spans="1:60" ht="22.5" outlineLevel="1" x14ac:dyDescent="0.2">
      <c r="A47" s="145">
        <v>17</v>
      </c>
      <c r="B47" s="146" t="s">
        <v>186</v>
      </c>
      <c r="C47" s="155" t="s">
        <v>187</v>
      </c>
      <c r="D47" s="147" t="s">
        <v>151</v>
      </c>
      <c r="E47" s="148">
        <v>1</v>
      </c>
      <c r="F47" s="149"/>
      <c r="G47" s="143">
        <f t="shared" si="2"/>
        <v>0</v>
      </c>
      <c r="H47" s="149">
        <v>1847</v>
      </c>
      <c r="I47" s="149">
        <v>1847</v>
      </c>
      <c r="J47" s="149">
        <v>0</v>
      </c>
      <c r="K47" s="149">
        <v>0</v>
      </c>
      <c r="L47" s="149">
        <v>21</v>
      </c>
      <c r="M47" s="149">
        <v>2234.87</v>
      </c>
      <c r="N47" s="148">
        <v>1.2999999999999999E-3</v>
      </c>
      <c r="O47" s="148">
        <v>1.2999999999999999E-3</v>
      </c>
      <c r="P47" s="148">
        <v>0</v>
      </c>
      <c r="Q47" s="148">
        <v>0</v>
      </c>
      <c r="R47" s="149" t="s">
        <v>188</v>
      </c>
      <c r="S47" s="149" t="s">
        <v>130</v>
      </c>
      <c r="T47" s="150" t="s">
        <v>130</v>
      </c>
      <c r="U47" s="129">
        <v>0</v>
      </c>
      <c r="V47" s="129">
        <v>0</v>
      </c>
      <c r="W47" s="129"/>
      <c r="X47" s="129" t="s">
        <v>189</v>
      </c>
      <c r="Y47" s="129" t="s">
        <v>132</v>
      </c>
      <c r="Z47" s="123"/>
      <c r="AA47" s="123"/>
      <c r="AB47" s="123"/>
      <c r="AC47" s="123"/>
      <c r="AD47" s="123"/>
      <c r="AE47" s="123"/>
      <c r="AF47" s="123"/>
      <c r="AG47" s="123" t="s">
        <v>190</v>
      </c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</row>
    <row r="48" spans="1:60" outlineLevel="1" x14ac:dyDescent="0.2">
      <c r="A48" s="145">
        <v>18</v>
      </c>
      <c r="B48" s="146" t="s">
        <v>191</v>
      </c>
      <c r="C48" s="155" t="s">
        <v>192</v>
      </c>
      <c r="D48" s="147" t="s">
        <v>151</v>
      </c>
      <c r="E48" s="148">
        <v>1</v>
      </c>
      <c r="F48" s="149"/>
      <c r="G48" s="143">
        <f t="shared" si="2"/>
        <v>0</v>
      </c>
      <c r="H48" s="149">
        <v>1752</v>
      </c>
      <c r="I48" s="149">
        <v>1752</v>
      </c>
      <c r="J48" s="149">
        <v>0</v>
      </c>
      <c r="K48" s="149">
        <v>0</v>
      </c>
      <c r="L48" s="149">
        <v>21</v>
      </c>
      <c r="M48" s="149">
        <v>2119.92</v>
      </c>
      <c r="N48" s="148">
        <v>1.2999999999999999E-3</v>
      </c>
      <c r="O48" s="148">
        <v>1.2999999999999999E-3</v>
      </c>
      <c r="P48" s="148">
        <v>0</v>
      </c>
      <c r="Q48" s="148">
        <v>0</v>
      </c>
      <c r="R48" s="149" t="s">
        <v>188</v>
      </c>
      <c r="S48" s="149" t="s">
        <v>130</v>
      </c>
      <c r="T48" s="150" t="s">
        <v>130</v>
      </c>
      <c r="U48" s="129">
        <v>0</v>
      </c>
      <c r="V48" s="129">
        <v>0</v>
      </c>
      <c r="W48" s="129"/>
      <c r="X48" s="129" t="s">
        <v>189</v>
      </c>
      <c r="Y48" s="129" t="s">
        <v>132</v>
      </c>
      <c r="Z48" s="123"/>
      <c r="AA48" s="123"/>
      <c r="AB48" s="123"/>
      <c r="AC48" s="123"/>
      <c r="AD48" s="123"/>
      <c r="AE48" s="123"/>
      <c r="AF48" s="123"/>
      <c r="AG48" s="123" t="s">
        <v>190</v>
      </c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</row>
    <row r="49" spans="1:60" ht="22.5" outlineLevel="1" x14ac:dyDescent="0.2">
      <c r="A49" s="145">
        <v>19</v>
      </c>
      <c r="B49" s="146" t="s">
        <v>193</v>
      </c>
      <c r="C49" s="155" t="s">
        <v>194</v>
      </c>
      <c r="D49" s="147" t="s">
        <v>151</v>
      </c>
      <c r="E49" s="148">
        <v>1</v>
      </c>
      <c r="F49" s="149"/>
      <c r="G49" s="143">
        <f t="shared" si="2"/>
        <v>0</v>
      </c>
      <c r="H49" s="149">
        <v>1518</v>
      </c>
      <c r="I49" s="149">
        <v>1518</v>
      </c>
      <c r="J49" s="149">
        <v>0</v>
      </c>
      <c r="K49" s="149">
        <v>0</v>
      </c>
      <c r="L49" s="149">
        <v>21</v>
      </c>
      <c r="M49" s="149">
        <v>1836.78</v>
      </c>
      <c r="N49" s="148">
        <v>1.1000000000000001E-3</v>
      </c>
      <c r="O49" s="148">
        <v>1.1000000000000001E-3</v>
      </c>
      <c r="P49" s="148">
        <v>0</v>
      </c>
      <c r="Q49" s="148">
        <v>0</v>
      </c>
      <c r="R49" s="149" t="s">
        <v>188</v>
      </c>
      <c r="S49" s="149" t="s">
        <v>130</v>
      </c>
      <c r="T49" s="150" t="s">
        <v>130</v>
      </c>
      <c r="U49" s="129">
        <v>0</v>
      </c>
      <c r="V49" s="129">
        <v>0</v>
      </c>
      <c r="W49" s="129"/>
      <c r="X49" s="129" t="s">
        <v>189</v>
      </c>
      <c r="Y49" s="129" t="s">
        <v>132</v>
      </c>
      <c r="Z49" s="123"/>
      <c r="AA49" s="123"/>
      <c r="AB49" s="123"/>
      <c r="AC49" s="123"/>
      <c r="AD49" s="123"/>
      <c r="AE49" s="123"/>
      <c r="AF49" s="123"/>
      <c r="AG49" s="123" t="s">
        <v>190</v>
      </c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</row>
    <row r="50" spans="1:60" ht="22.5" outlineLevel="1" x14ac:dyDescent="0.2">
      <c r="A50" s="145">
        <v>20</v>
      </c>
      <c r="B50" s="146" t="s">
        <v>195</v>
      </c>
      <c r="C50" s="155" t="s">
        <v>196</v>
      </c>
      <c r="D50" s="147" t="s">
        <v>151</v>
      </c>
      <c r="E50" s="148">
        <v>1</v>
      </c>
      <c r="F50" s="149"/>
      <c r="G50" s="143">
        <f t="shared" si="2"/>
        <v>0</v>
      </c>
      <c r="H50" s="149">
        <v>7110</v>
      </c>
      <c r="I50" s="149">
        <v>7110</v>
      </c>
      <c r="J50" s="149">
        <v>0</v>
      </c>
      <c r="K50" s="149">
        <v>0</v>
      </c>
      <c r="L50" s="149">
        <v>21</v>
      </c>
      <c r="M50" s="149">
        <v>8603.1</v>
      </c>
      <c r="N50" s="148">
        <v>1.7000000000000001E-2</v>
      </c>
      <c r="O50" s="148">
        <v>1.7000000000000001E-2</v>
      </c>
      <c r="P50" s="148">
        <v>0</v>
      </c>
      <c r="Q50" s="148">
        <v>0</v>
      </c>
      <c r="R50" s="149" t="s">
        <v>188</v>
      </c>
      <c r="S50" s="149" t="s">
        <v>130</v>
      </c>
      <c r="T50" s="150" t="s">
        <v>130</v>
      </c>
      <c r="U50" s="129">
        <v>0</v>
      </c>
      <c r="V50" s="129">
        <v>0</v>
      </c>
      <c r="W50" s="129"/>
      <c r="X50" s="129" t="s">
        <v>189</v>
      </c>
      <c r="Y50" s="129" t="s">
        <v>132</v>
      </c>
      <c r="Z50" s="123"/>
      <c r="AA50" s="123"/>
      <c r="AB50" s="123"/>
      <c r="AC50" s="123"/>
      <c r="AD50" s="123"/>
      <c r="AE50" s="123"/>
      <c r="AF50" s="123"/>
      <c r="AG50" s="123" t="s">
        <v>190</v>
      </c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</row>
    <row r="51" spans="1:60" outlineLevel="1" x14ac:dyDescent="0.2">
      <c r="A51" s="145">
        <v>21</v>
      </c>
      <c r="B51" s="146" t="s">
        <v>197</v>
      </c>
      <c r="C51" s="155" t="s">
        <v>198</v>
      </c>
      <c r="D51" s="147" t="s">
        <v>151</v>
      </c>
      <c r="E51" s="148">
        <v>1</v>
      </c>
      <c r="F51" s="149"/>
      <c r="G51" s="143">
        <f t="shared" si="2"/>
        <v>0</v>
      </c>
      <c r="H51" s="149">
        <v>4920</v>
      </c>
      <c r="I51" s="149">
        <v>4920</v>
      </c>
      <c r="J51" s="149">
        <v>0</v>
      </c>
      <c r="K51" s="149">
        <v>0</v>
      </c>
      <c r="L51" s="149">
        <v>21</v>
      </c>
      <c r="M51" s="149">
        <v>5953.2</v>
      </c>
      <c r="N51" s="148">
        <v>2.5000000000000001E-2</v>
      </c>
      <c r="O51" s="148">
        <v>2.5000000000000001E-2</v>
      </c>
      <c r="P51" s="148">
        <v>0</v>
      </c>
      <c r="Q51" s="148">
        <v>0</v>
      </c>
      <c r="R51" s="149" t="s">
        <v>188</v>
      </c>
      <c r="S51" s="149" t="s">
        <v>130</v>
      </c>
      <c r="T51" s="150" t="s">
        <v>130</v>
      </c>
      <c r="U51" s="129">
        <v>0</v>
      </c>
      <c r="V51" s="129">
        <v>0</v>
      </c>
      <c r="W51" s="129"/>
      <c r="X51" s="129" t="s">
        <v>189</v>
      </c>
      <c r="Y51" s="129" t="s">
        <v>132</v>
      </c>
      <c r="Z51" s="123"/>
      <c r="AA51" s="123"/>
      <c r="AB51" s="123"/>
      <c r="AC51" s="123"/>
      <c r="AD51" s="123"/>
      <c r="AE51" s="123"/>
      <c r="AF51" s="123"/>
      <c r="AG51" s="123" t="s">
        <v>190</v>
      </c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</row>
    <row r="52" spans="1:60" x14ac:dyDescent="0.2">
      <c r="A52" s="133" t="s">
        <v>125</v>
      </c>
      <c r="B52" s="134" t="s">
        <v>79</v>
      </c>
      <c r="C52" s="152" t="s">
        <v>80</v>
      </c>
      <c r="D52" s="135"/>
      <c r="E52" s="136"/>
      <c r="F52" s="137"/>
      <c r="G52" s="137">
        <f>SUMIF(AG53:AG61,"&lt;&gt;NOR",G53:G61)</f>
        <v>0</v>
      </c>
      <c r="H52" s="137"/>
      <c r="I52" s="137">
        <f>SUM(I53:I61)</f>
        <v>48627.45</v>
      </c>
      <c r="J52" s="137"/>
      <c r="K52" s="137">
        <f>SUM(K53:K61)</f>
        <v>18689.792149999997</v>
      </c>
      <c r="L52" s="137"/>
      <c r="M52" s="137">
        <f>SUM(M53:M61)</f>
        <v>81453.860400000005</v>
      </c>
      <c r="N52" s="136"/>
      <c r="O52" s="136">
        <f>SUM(O53:O61)</f>
        <v>0.18485000000000001</v>
      </c>
      <c r="P52" s="136"/>
      <c r="Q52" s="136">
        <f>SUM(Q53:Q61)</f>
        <v>0</v>
      </c>
      <c r="R52" s="137"/>
      <c r="S52" s="137"/>
      <c r="T52" s="138"/>
      <c r="U52" s="132"/>
      <c r="V52" s="132">
        <f>SUM(V53:V61)</f>
        <v>24.422521849999999</v>
      </c>
      <c r="W52" s="132"/>
      <c r="X52" s="132"/>
      <c r="Y52" s="132"/>
      <c r="AG52" t="s">
        <v>126</v>
      </c>
    </row>
    <row r="53" spans="1:60" ht="22.5" outlineLevel="1" x14ac:dyDescent="0.2">
      <c r="A53" s="145">
        <v>22</v>
      </c>
      <c r="B53" s="146" t="s">
        <v>199</v>
      </c>
      <c r="C53" s="155" t="s">
        <v>200</v>
      </c>
      <c r="D53" s="147" t="s">
        <v>151</v>
      </c>
      <c r="E53" s="148">
        <v>5</v>
      </c>
      <c r="F53" s="149"/>
      <c r="G53" s="143">
        <f t="shared" ref="G53:G61" si="3">E53*F53</f>
        <v>0</v>
      </c>
      <c r="H53" s="149">
        <v>70.290000000000006</v>
      </c>
      <c r="I53" s="149">
        <v>351.45000000000005</v>
      </c>
      <c r="J53" s="149">
        <v>3054.71</v>
      </c>
      <c r="K53" s="149">
        <v>15273.55</v>
      </c>
      <c r="L53" s="149">
        <v>21</v>
      </c>
      <c r="M53" s="149">
        <v>18906.25</v>
      </c>
      <c r="N53" s="148">
        <v>2.0000000000000002E-5</v>
      </c>
      <c r="O53" s="148">
        <v>1E-4</v>
      </c>
      <c r="P53" s="148">
        <v>0</v>
      </c>
      <c r="Q53" s="148">
        <v>0</v>
      </c>
      <c r="R53" s="149"/>
      <c r="S53" s="149" t="s">
        <v>130</v>
      </c>
      <c r="T53" s="150" t="s">
        <v>130</v>
      </c>
      <c r="U53" s="129">
        <v>4.0199999999999996</v>
      </c>
      <c r="V53" s="129">
        <v>20.099999999999998</v>
      </c>
      <c r="W53" s="129"/>
      <c r="X53" s="129" t="s">
        <v>131</v>
      </c>
      <c r="Y53" s="129" t="s">
        <v>132</v>
      </c>
      <c r="Z53" s="123"/>
      <c r="AA53" s="123"/>
      <c r="AB53" s="123"/>
      <c r="AC53" s="123"/>
      <c r="AD53" s="123"/>
      <c r="AE53" s="123"/>
      <c r="AF53" s="123"/>
      <c r="AG53" s="123" t="s">
        <v>133</v>
      </c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</row>
    <row r="54" spans="1:60" outlineLevel="1" x14ac:dyDescent="0.2">
      <c r="A54" s="145">
        <v>23</v>
      </c>
      <c r="B54" s="146" t="s">
        <v>201</v>
      </c>
      <c r="C54" s="155" t="s">
        <v>202</v>
      </c>
      <c r="D54" s="147" t="s">
        <v>151</v>
      </c>
      <c r="E54" s="148">
        <v>5</v>
      </c>
      <c r="F54" s="149"/>
      <c r="G54" s="143">
        <f t="shared" si="3"/>
        <v>0</v>
      </c>
      <c r="H54" s="149">
        <v>0</v>
      </c>
      <c r="I54" s="149">
        <v>0</v>
      </c>
      <c r="J54" s="149">
        <v>616</v>
      </c>
      <c r="K54" s="149">
        <v>3080</v>
      </c>
      <c r="L54" s="149">
        <v>21</v>
      </c>
      <c r="M54" s="149">
        <v>3726.8</v>
      </c>
      <c r="N54" s="148">
        <v>0</v>
      </c>
      <c r="O54" s="148">
        <v>0</v>
      </c>
      <c r="P54" s="148">
        <v>0</v>
      </c>
      <c r="Q54" s="148">
        <v>0</v>
      </c>
      <c r="R54" s="149"/>
      <c r="S54" s="149" t="s">
        <v>130</v>
      </c>
      <c r="T54" s="150" t="s">
        <v>130</v>
      </c>
      <c r="U54" s="129">
        <v>0.77500000000000002</v>
      </c>
      <c r="V54" s="129">
        <v>3.875</v>
      </c>
      <c r="W54" s="129"/>
      <c r="X54" s="129" t="s">
        <v>131</v>
      </c>
      <c r="Y54" s="129" t="s">
        <v>132</v>
      </c>
      <c r="Z54" s="123"/>
      <c r="AA54" s="123"/>
      <c r="AB54" s="123"/>
      <c r="AC54" s="123"/>
      <c r="AD54" s="123"/>
      <c r="AE54" s="123"/>
      <c r="AF54" s="123"/>
      <c r="AG54" s="123" t="s">
        <v>133</v>
      </c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</row>
    <row r="55" spans="1:60" outlineLevel="1" x14ac:dyDescent="0.2">
      <c r="A55" s="145">
        <v>24</v>
      </c>
      <c r="B55" s="146" t="s">
        <v>203</v>
      </c>
      <c r="C55" s="155" t="s">
        <v>204</v>
      </c>
      <c r="D55" s="147" t="s">
        <v>151</v>
      </c>
      <c r="E55" s="148">
        <v>1</v>
      </c>
      <c r="F55" s="149"/>
      <c r="G55" s="143">
        <f t="shared" si="3"/>
        <v>0</v>
      </c>
      <c r="H55" s="149">
        <v>715</v>
      </c>
      <c r="I55" s="149">
        <v>715</v>
      </c>
      <c r="J55" s="149">
        <v>0</v>
      </c>
      <c r="K55" s="149">
        <v>0</v>
      </c>
      <c r="L55" s="149">
        <v>21</v>
      </c>
      <c r="M55" s="149">
        <v>865.15</v>
      </c>
      <c r="N55" s="148">
        <v>7.5000000000000002E-4</v>
      </c>
      <c r="O55" s="148">
        <v>7.5000000000000002E-4</v>
      </c>
      <c r="P55" s="148">
        <v>0</v>
      </c>
      <c r="Q55" s="148">
        <v>0</v>
      </c>
      <c r="R55" s="149" t="s">
        <v>188</v>
      </c>
      <c r="S55" s="149" t="s">
        <v>130</v>
      </c>
      <c r="T55" s="150" t="s">
        <v>130</v>
      </c>
      <c r="U55" s="129">
        <v>0</v>
      </c>
      <c r="V55" s="129">
        <v>0</v>
      </c>
      <c r="W55" s="129"/>
      <c r="X55" s="129" t="s">
        <v>189</v>
      </c>
      <c r="Y55" s="129" t="s">
        <v>132</v>
      </c>
      <c r="Z55" s="123"/>
      <c r="AA55" s="123"/>
      <c r="AB55" s="123"/>
      <c r="AC55" s="123"/>
      <c r="AD55" s="123"/>
      <c r="AE55" s="123"/>
      <c r="AF55" s="123"/>
      <c r="AG55" s="123" t="s">
        <v>190</v>
      </c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</row>
    <row r="56" spans="1:60" outlineLevel="1" x14ac:dyDescent="0.2">
      <c r="A56" s="145">
        <v>25</v>
      </c>
      <c r="B56" s="146" t="s">
        <v>205</v>
      </c>
      <c r="C56" s="155" t="s">
        <v>206</v>
      </c>
      <c r="D56" s="147" t="s">
        <v>151</v>
      </c>
      <c r="E56" s="148">
        <v>4</v>
      </c>
      <c r="F56" s="149"/>
      <c r="G56" s="143">
        <f t="shared" si="3"/>
        <v>0</v>
      </c>
      <c r="H56" s="149">
        <v>509</v>
      </c>
      <c r="I56" s="149">
        <v>2036</v>
      </c>
      <c r="J56" s="149">
        <v>0</v>
      </c>
      <c r="K56" s="149">
        <v>0</v>
      </c>
      <c r="L56" s="149">
        <v>21</v>
      </c>
      <c r="M56" s="149">
        <v>2463.56</v>
      </c>
      <c r="N56" s="148">
        <v>7.5000000000000002E-4</v>
      </c>
      <c r="O56" s="148">
        <v>3.0000000000000001E-3</v>
      </c>
      <c r="P56" s="148">
        <v>0</v>
      </c>
      <c r="Q56" s="148">
        <v>0</v>
      </c>
      <c r="R56" s="149" t="s">
        <v>188</v>
      </c>
      <c r="S56" s="149" t="s">
        <v>130</v>
      </c>
      <c r="T56" s="150" t="s">
        <v>130</v>
      </c>
      <c r="U56" s="129">
        <v>0</v>
      </c>
      <c r="V56" s="129">
        <v>0</v>
      </c>
      <c r="W56" s="129"/>
      <c r="X56" s="129" t="s">
        <v>189</v>
      </c>
      <c r="Y56" s="129" t="s">
        <v>132</v>
      </c>
      <c r="Z56" s="123"/>
      <c r="AA56" s="123"/>
      <c r="AB56" s="123"/>
      <c r="AC56" s="123"/>
      <c r="AD56" s="123"/>
      <c r="AE56" s="123"/>
      <c r="AF56" s="123"/>
      <c r="AG56" s="123" t="s">
        <v>190</v>
      </c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</row>
    <row r="57" spans="1:60" ht="22.5" outlineLevel="1" x14ac:dyDescent="0.2">
      <c r="A57" s="145">
        <v>26</v>
      </c>
      <c r="B57" s="146" t="s">
        <v>207</v>
      </c>
      <c r="C57" s="155" t="s">
        <v>208</v>
      </c>
      <c r="D57" s="147" t="s">
        <v>151</v>
      </c>
      <c r="E57" s="148">
        <v>2</v>
      </c>
      <c r="F57" s="149"/>
      <c r="G57" s="143">
        <f t="shared" si="3"/>
        <v>0</v>
      </c>
      <c r="H57" s="149">
        <v>4035</v>
      </c>
      <c r="I57" s="149">
        <v>8070</v>
      </c>
      <c r="J57" s="149">
        <v>0</v>
      </c>
      <c r="K57" s="149">
        <v>0</v>
      </c>
      <c r="L57" s="149">
        <v>21</v>
      </c>
      <c r="M57" s="149">
        <v>9764.7000000000007</v>
      </c>
      <c r="N57" s="148">
        <v>1.9E-2</v>
      </c>
      <c r="O57" s="148">
        <v>3.7999999999999999E-2</v>
      </c>
      <c r="P57" s="148">
        <v>0</v>
      </c>
      <c r="Q57" s="148">
        <v>0</v>
      </c>
      <c r="R57" s="149" t="s">
        <v>188</v>
      </c>
      <c r="S57" s="149" t="s">
        <v>130</v>
      </c>
      <c r="T57" s="150" t="s">
        <v>130</v>
      </c>
      <c r="U57" s="129">
        <v>0</v>
      </c>
      <c r="V57" s="129">
        <v>0</v>
      </c>
      <c r="W57" s="129"/>
      <c r="X57" s="129" t="s">
        <v>189</v>
      </c>
      <c r="Y57" s="129" t="s">
        <v>132</v>
      </c>
      <c r="Z57" s="123"/>
      <c r="AA57" s="123"/>
      <c r="AB57" s="123"/>
      <c r="AC57" s="123"/>
      <c r="AD57" s="123"/>
      <c r="AE57" s="123"/>
      <c r="AF57" s="123"/>
      <c r="AG57" s="123" t="s">
        <v>190</v>
      </c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</row>
    <row r="58" spans="1:60" ht="22.5" outlineLevel="1" x14ac:dyDescent="0.2">
      <c r="A58" s="145">
        <v>27</v>
      </c>
      <c r="B58" s="146" t="s">
        <v>209</v>
      </c>
      <c r="C58" s="155" t="s">
        <v>210</v>
      </c>
      <c r="D58" s="147" t="s">
        <v>151</v>
      </c>
      <c r="E58" s="148">
        <v>3</v>
      </c>
      <c r="F58" s="149"/>
      <c r="G58" s="143">
        <f t="shared" si="3"/>
        <v>0</v>
      </c>
      <c r="H58" s="149">
        <v>4035</v>
      </c>
      <c r="I58" s="149">
        <v>12105</v>
      </c>
      <c r="J58" s="149">
        <v>0</v>
      </c>
      <c r="K58" s="149">
        <v>0</v>
      </c>
      <c r="L58" s="149">
        <v>21</v>
      </c>
      <c r="M58" s="149">
        <v>14647.05</v>
      </c>
      <c r="N58" s="148">
        <v>2.1000000000000001E-2</v>
      </c>
      <c r="O58" s="148">
        <v>6.3E-2</v>
      </c>
      <c r="P58" s="148">
        <v>0</v>
      </c>
      <c r="Q58" s="148">
        <v>0</v>
      </c>
      <c r="R58" s="149" t="s">
        <v>188</v>
      </c>
      <c r="S58" s="149" t="s">
        <v>130</v>
      </c>
      <c r="T58" s="150" t="s">
        <v>130</v>
      </c>
      <c r="U58" s="129">
        <v>0</v>
      </c>
      <c r="V58" s="129">
        <v>0</v>
      </c>
      <c r="W58" s="129"/>
      <c r="X58" s="129" t="s">
        <v>189</v>
      </c>
      <c r="Y58" s="129" t="s">
        <v>132</v>
      </c>
      <c r="Z58" s="123"/>
      <c r="AA58" s="123"/>
      <c r="AB58" s="123"/>
      <c r="AC58" s="123"/>
      <c r="AD58" s="123"/>
      <c r="AE58" s="123"/>
      <c r="AF58" s="123"/>
      <c r="AG58" s="123" t="s">
        <v>190</v>
      </c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</row>
    <row r="59" spans="1:60" ht="22.5" outlineLevel="1" x14ac:dyDescent="0.2">
      <c r="A59" s="145">
        <v>28</v>
      </c>
      <c r="B59" s="146" t="s">
        <v>211</v>
      </c>
      <c r="C59" s="155" t="s">
        <v>212</v>
      </c>
      <c r="D59" s="147" t="s">
        <v>151</v>
      </c>
      <c r="E59" s="148">
        <v>2</v>
      </c>
      <c r="F59" s="149"/>
      <c r="G59" s="143">
        <f t="shared" si="3"/>
        <v>0</v>
      </c>
      <c r="H59" s="149">
        <v>5070</v>
      </c>
      <c r="I59" s="149">
        <v>10140</v>
      </c>
      <c r="J59" s="149">
        <v>0</v>
      </c>
      <c r="K59" s="149">
        <v>0</v>
      </c>
      <c r="L59" s="149">
        <v>21</v>
      </c>
      <c r="M59" s="149">
        <v>12269.4</v>
      </c>
      <c r="N59" s="148">
        <v>1.6E-2</v>
      </c>
      <c r="O59" s="148">
        <v>3.2000000000000001E-2</v>
      </c>
      <c r="P59" s="148">
        <v>0</v>
      </c>
      <c r="Q59" s="148">
        <v>0</v>
      </c>
      <c r="R59" s="149" t="s">
        <v>188</v>
      </c>
      <c r="S59" s="149" t="s">
        <v>130</v>
      </c>
      <c r="T59" s="150" t="s">
        <v>130</v>
      </c>
      <c r="U59" s="129">
        <v>0</v>
      </c>
      <c r="V59" s="129">
        <v>0</v>
      </c>
      <c r="W59" s="129"/>
      <c r="X59" s="129" t="s">
        <v>189</v>
      </c>
      <c r="Y59" s="129" t="s">
        <v>132</v>
      </c>
      <c r="Z59" s="123"/>
      <c r="AA59" s="123"/>
      <c r="AB59" s="123"/>
      <c r="AC59" s="123"/>
      <c r="AD59" s="123"/>
      <c r="AE59" s="123"/>
      <c r="AF59" s="123"/>
      <c r="AG59" s="123" t="s">
        <v>190</v>
      </c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</row>
    <row r="60" spans="1:60" ht="22.5" outlineLevel="1" x14ac:dyDescent="0.2">
      <c r="A60" s="145">
        <v>29</v>
      </c>
      <c r="B60" s="146" t="s">
        <v>213</v>
      </c>
      <c r="C60" s="155" t="s">
        <v>214</v>
      </c>
      <c r="D60" s="147" t="s">
        <v>151</v>
      </c>
      <c r="E60" s="148">
        <v>3</v>
      </c>
      <c r="F60" s="149"/>
      <c r="G60" s="143">
        <f t="shared" si="3"/>
        <v>0</v>
      </c>
      <c r="H60" s="149">
        <v>5070</v>
      </c>
      <c r="I60" s="149">
        <v>15210</v>
      </c>
      <c r="J60" s="149">
        <v>0</v>
      </c>
      <c r="K60" s="149">
        <v>0</v>
      </c>
      <c r="L60" s="149">
        <v>21</v>
      </c>
      <c r="M60" s="149">
        <v>18404.099999999999</v>
      </c>
      <c r="N60" s="148">
        <v>1.6E-2</v>
      </c>
      <c r="O60" s="148">
        <v>4.8000000000000001E-2</v>
      </c>
      <c r="P60" s="148">
        <v>0</v>
      </c>
      <c r="Q60" s="148">
        <v>0</v>
      </c>
      <c r="R60" s="149" t="s">
        <v>188</v>
      </c>
      <c r="S60" s="149" t="s">
        <v>130</v>
      </c>
      <c r="T60" s="150" t="s">
        <v>130</v>
      </c>
      <c r="U60" s="129">
        <v>0</v>
      </c>
      <c r="V60" s="129">
        <v>0</v>
      </c>
      <c r="W60" s="129"/>
      <c r="X60" s="129" t="s">
        <v>189</v>
      </c>
      <c r="Y60" s="129" t="s">
        <v>132</v>
      </c>
      <c r="Z60" s="123"/>
      <c r="AA60" s="123"/>
      <c r="AB60" s="123"/>
      <c r="AC60" s="123"/>
      <c r="AD60" s="123"/>
      <c r="AE60" s="123"/>
      <c r="AF60" s="123"/>
      <c r="AG60" s="123" t="s">
        <v>190</v>
      </c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</row>
    <row r="61" spans="1:60" ht="22.5" outlineLevel="1" x14ac:dyDescent="0.2">
      <c r="A61" s="145">
        <v>30</v>
      </c>
      <c r="B61" s="146" t="s">
        <v>215</v>
      </c>
      <c r="C61" s="155" t="s">
        <v>216</v>
      </c>
      <c r="D61" s="147" t="s">
        <v>165</v>
      </c>
      <c r="E61" s="148">
        <v>0.18484999999999999</v>
      </c>
      <c r="F61" s="149"/>
      <c r="G61" s="143">
        <f t="shared" si="3"/>
        <v>0</v>
      </c>
      <c r="H61" s="149">
        <v>0</v>
      </c>
      <c r="I61" s="149">
        <v>0</v>
      </c>
      <c r="J61" s="149">
        <v>1819</v>
      </c>
      <c r="K61" s="149">
        <v>336.24214999999998</v>
      </c>
      <c r="L61" s="149">
        <v>21</v>
      </c>
      <c r="M61" s="149">
        <v>406.85040000000004</v>
      </c>
      <c r="N61" s="148">
        <v>0</v>
      </c>
      <c r="O61" s="148">
        <v>0</v>
      </c>
      <c r="P61" s="148">
        <v>0</v>
      </c>
      <c r="Q61" s="148">
        <v>0</v>
      </c>
      <c r="R61" s="149"/>
      <c r="S61" s="149" t="s">
        <v>130</v>
      </c>
      <c r="T61" s="150" t="s">
        <v>130</v>
      </c>
      <c r="U61" s="129">
        <v>2.4209999999999998</v>
      </c>
      <c r="V61" s="129">
        <v>0.44752184999999994</v>
      </c>
      <c r="W61" s="129"/>
      <c r="X61" s="129" t="s">
        <v>166</v>
      </c>
      <c r="Y61" s="129" t="s">
        <v>132</v>
      </c>
      <c r="Z61" s="123"/>
      <c r="AA61" s="123"/>
      <c r="AB61" s="123"/>
      <c r="AC61" s="123"/>
      <c r="AD61" s="123"/>
      <c r="AE61" s="123"/>
      <c r="AF61" s="123"/>
      <c r="AG61" s="123" t="s">
        <v>167</v>
      </c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</row>
    <row r="62" spans="1:60" x14ac:dyDescent="0.2">
      <c r="A62" s="133" t="s">
        <v>125</v>
      </c>
      <c r="B62" s="134" t="s">
        <v>81</v>
      </c>
      <c r="C62" s="152" t="s">
        <v>82</v>
      </c>
      <c r="D62" s="135"/>
      <c r="E62" s="136"/>
      <c r="F62" s="137"/>
      <c r="G62" s="137">
        <f>SUMIF(AG63:AG68,"&lt;&gt;NOR",G63:G68)</f>
        <v>0</v>
      </c>
      <c r="H62" s="137"/>
      <c r="I62" s="137">
        <f>SUM(I63:I68)</f>
        <v>1105.2185999999999</v>
      </c>
      <c r="J62" s="137"/>
      <c r="K62" s="137">
        <f>SUM(K63:K68)</f>
        <v>12004.6014</v>
      </c>
      <c r="L62" s="137"/>
      <c r="M62" s="137">
        <f>SUM(M63:M68)</f>
        <v>15862.8822</v>
      </c>
      <c r="N62" s="136"/>
      <c r="O62" s="136">
        <f>SUM(O63:O68)</f>
        <v>0</v>
      </c>
      <c r="P62" s="136"/>
      <c r="Q62" s="136">
        <f>SUM(Q63:Q68)</f>
        <v>0</v>
      </c>
      <c r="R62" s="137"/>
      <c r="S62" s="137"/>
      <c r="T62" s="138"/>
      <c r="U62" s="132"/>
      <c r="V62" s="132">
        <f>SUM(V63:V68)</f>
        <v>13.022999999999998</v>
      </c>
      <c r="W62" s="132"/>
      <c r="X62" s="132"/>
      <c r="Y62" s="132"/>
      <c r="AG62" t="s">
        <v>126</v>
      </c>
    </row>
    <row r="63" spans="1:60" outlineLevel="1" x14ac:dyDescent="0.2">
      <c r="A63" s="139">
        <v>31</v>
      </c>
      <c r="B63" s="140" t="s">
        <v>217</v>
      </c>
      <c r="C63" s="153" t="s">
        <v>218</v>
      </c>
      <c r="D63" s="141" t="s">
        <v>129</v>
      </c>
      <c r="E63" s="142">
        <v>86.82</v>
      </c>
      <c r="F63" s="143"/>
      <c r="G63" s="143">
        <f>E63*F63</f>
        <v>0</v>
      </c>
      <c r="H63" s="143">
        <v>12.73</v>
      </c>
      <c r="I63" s="143">
        <v>1105.2185999999999</v>
      </c>
      <c r="J63" s="143">
        <v>138.27000000000001</v>
      </c>
      <c r="K63" s="143">
        <v>12004.6014</v>
      </c>
      <c r="L63" s="143">
        <v>21</v>
      </c>
      <c r="M63" s="143">
        <v>15862.8822</v>
      </c>
      <c r="N63" s="142">
        <v>0</v>
      </c>
      <c r="O63" s="142">
        <v>0</v>
      </c>
      <c r="P63" s="142">
        <v>0</v>
      </c>
      <c r="Q63" s="142">
        <v>0</v>
      </c>
      <c r="R63" s="143"/>
      <c r="S63" s="143" t="s">
        <v>130</v>
      </c>
      <c r="T63" s="144" t="s">
        <v>130</v>
      </c>
      <c r="U63" s="129">
        <v>0.15</v>
      </c>
      <c r="V63" s="129">
        <v>13.022999999999998</v>
      </c>
      <c r="W63" s="129"/>
      <c r="X63" s="129" t="s">
        <v>131</v>
      </c>
      <c r="Y63" s="129" t="s">
        <v>132</v>
      </c>
      <c r="Z63" s="123"/>
      <c r="AA63" s="123"/>
      <c r="AB63" s="123"/>
      <c r="AC63" s="123"/>
      <c r="AD63" s="123"/>
      <c r="AE63" s="123"/>
      <c r="AF63" s="123"/>
      <c r="AG63" s="123" t="s">
        <v>133</v>
      </c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</row>
    <row r="64" spans="1:60" outlineLevel="2" x14ac:dyDescent="0.2">
      <c r="A64" s="126"/>
      <c r="B64" s="127"/>
      <c r="C64" s="154" t="s">
        <v>141</v>
      </c>
      <c r="D64" s="130"/>
      <c r="E64" s="131">
        <v>13.99</v>
      </c>
      <c r="F64" s="129"/>
      <c r="G64" s="129"/>
      <c r="H64" s="129"/>
      <c r="I64" s="129"/>
      <c r="J64" s="129"/>
      <c r="K64" s="129"/>
      <c r="L64" s="129"/>
      <c r="M64" s="129"/>
      <c r="N64" s="128"/>
      <c r="O64" s="128"/>
      <c r="P64" s="128"/>
      <c r="Q64" s="128"/>
      <c r="R64" s="129"/>
      <c r="S64" s="129"/>
      <c r="T64" s="129"/>
      <c r="U64" s="129"/>
      <c r="V64" s="129"/>
      <c r="W64" s="129"/>
      <c r="X64" s="129"/>
      <c r="Y64" s="129"/>
      <c r="Z64" s="123"/>
      <c r="AA64" s="123"/>
      <c r="AB64" s="123"/>
      <c r="AC64" s="123"/>
      <c r="AD64" s="123"/>
      <c r="AE64" s="123"/>
      <c r="AF64" s="123"/>
      <c r="AG64" s="123" t="s">
        <v>135</v>
      </c>
      <c r="AH64" s="123">
        <v>0</v>
      </c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</row>
    <row r="65" spans="1:60" outlineLevel="3" x14ac:dyDescent="0.2">
      <c r="A65" s="126"/>
      <c r="B65" s="127"/>
      <c r="C65" s="154" t="s">
        <v>142</v>
      </c>
      <c r="D65" s="130"/>
      <c r="E65" s="131">
        <v>14.41</v>
      </c>
      <c r="F65" s="129"/>
      <c r="G65" s="129"/>
      <c r="H65" s="129"/>
      <c r="I65" s="129"/>
      <c r="J65" s="129"/>
      <c r="K65" s="129"/>
      <c r="L65" s="129"/>
      <c r="M65" s="129"/>
      <c r="N65" s="128"/>
      <c r="O65" s="128"/>
      <c r="P65" s="128"/>
      <c r="Q65" s="128"/>
      <c r="R65" s="129"/>
      <c r="S65" s="129"/>
      <c r="T65" s="129"/>
      <c r="U65" s="129"/>
      <c r="V65" s="129"/>
      <c r="W65" s="129"/>
      <c r="X65" s="129"/>
      <c r="Y65" s="129"/>
      <c r="Z65" s="123"/>
      <c r="AA65" s="123"/>
      <c r="AB65" s="123"/>
      <c r="AC65" s="123"/>
      <c r="AD65" s="123"/>
      <c r="AE65" s="123"/>
      <c r="AF65" s="123"/>
      <c r="AG65" s="123" t="s">
        <v>135</v>
      </c>
      <c r="AH65" s="123">
        <v>0</v>
      </c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</row>
    <row r="66" spans="1:60" outlineLevel="3" x14ac:dyDescent="0.2">
      <c r="A66" s="126"/>
      <c r="B66" s="127"/>
      <c r="C66" s="154" t="s">
        <v>143</v>
      </c>
      <c r="D66" s="130"/>
      <c r="E66" s="131">
        <v>25.34</v>
      </c>
      <c r="F66" s="129"/>
      <c r="G66" s="129"/>
      <c r="H66" s="129"/>
      <c r="I66" s="129"/>
      <c r="J66" s="129"/>
      <c r="K66" s="129"/>
      <c r="L66" s="129"/>
      <c r="M66" s="129"/>
      <c r="N66" s="128"/>
      <c r="O66" s="128"/>
      <c r="P66" s="128"/>
      <c r="Q66" s="128"/>
      <c r="R66" s="129"/>
      <c r="S66" s="129"/>
      <c r="T66" s="129"/>
      <c r="U66" s="129"/>
      <c r="V66" s="129"/>
      <c r="W66" s="129"/>
      <c r="X66" s="129"/>
      <c r="Y66" s="129"/>
      <c r="Z66" s="123"/>
      <c r="AA66" s="123"/>
      <c r="AB66" s="123"/>
      <c r="AC66" s="123"/>
      <c r="AD66" s="123"/>
      <c r="AE66" s="123"/>
      <c r="AF66" s="123"/>
      <c r="AG66" s="123" t="s">
        <v>135</v>
      </c>
      <c r="AH66" s="123">
        <v>0</v>
      </c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</row>
    <row r="67" spans="1:60" outlineLevel="3" x14ac:dyDescent="0.2">
      <c r="A67" s="126"/>
      <c r="B67" s="127"/>
      <c r="C67" s="154" t="s">
        <v>144</v>
      </c>
      <c r="D67" s="130"/>
      <c r="E67" s="131">
        <v>14.88</v>
      </c>
      <c r="F67" s="129"/>
      <c r="G67" s="129"/>
      <c r="H67" s="129"/>
      <c r="I67" s="129"/>
      <c r="J67" s="129"/>
      <c r="K67" s="129"/>
      <c r="L67" s="129"/>
      <c r="M67" s="129"/>
      <c r="N67" s="128"/>
      <c r="O67" s="128"/>
      <c r="P67" s="128"/>
      <c r="Q67" s="128"/>
      <c r="R67" s="129"/>
      <c r="S67" s="129"/>
      <c r="T67" s="129"/>
      <c r="U67" s="129"/>
      <c r="V67" s="129"/>
      <c r="W67" s="129"/>
      <c r="X67" s="129"/>
      <c r="Y67" s="129"/>
      <c r="Z67" s="123"/>
      <c r="AA67" s="123"/>
      <c r="AB67" s="123"/>
      <c r="AC67" s="123"/>
      <c r="AD67" s="123"/>
      <c r="AE67" s="123"/>
      <c r="AF67" s="123"/>
      <c r="AG67" s="123" t="s">
        <v>135</v>
      </c>
      <c r="AH67" s="123">
        <v>0</v>
      </c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</row>
    <row r="68" spans="1:60" outlineLevel="3" x14ac:dyDescent="0.2">
      <c r="A68" s="126"/>
      <c r="B68" s="127"/>
      <c r="C68" s="154" t="s">
        <v>145</v>
      </c>
      <c r="D68" s="130"/>
      <c r="E68" s="131">
        <v>18.2</v>
      </c>
      <c r="F68" s="129"/>
      <c r="G68" s="129"/>
      <c r="H68" s="129"/>
      <c r="I68" s="129"/>
      <c r="J68" s="129"/>
      <c r="K68" s="129"/>
      <c r="L68" s="129"/>
      <c r="M68" s="129"/>
      <c r="N68" s="128"/>
      <c r="O68" s="128"/>
      <c r="P68" s="128"/>
      <c r="Q68" s="128"/>
      <c r="R68" s="129"/>
      <c r="S68" s="129"/>
      <c r="T68" s="129"/>
      <c r="U68" s="129"/>
      <c r="V68" s="129"/>
      <c r="W68" s="129"/>
      <c r="X68" s="129"/>
      <c r="Y68" s="129"/>
      <c r="Z68" s="123"/>
      <c r="AA68" s="123"/>
      <c r="AB68" s="123"/>
      <c r="AC68" s="123"/>
      <c r="AD68" s="123"/>
      <c r="AE68" s="123"/>
      <c r="AF68" s="123"/>
      <c r="AG68" s="123" t="s">
        <v>135</v>
      </c>
      <c r="AH68" s="123">
        <v>0</v>
      </c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</row>
    <row r="69" spans="1:60" x14ac:dyDescent="0.2">
      <c r="A69" s="133" t="s">
        <v>125</v>
      </c>
      <c r="B69" s="134" t="s">
        <v>83</v>
      </c>
      <c r="C69" s="152" t="s">
        <v>84</v>
      </c>
      <c r="D69" s="135"/>
      <c r="E69" s="136"/>
      <c r="F69" s="137"/>
      <c r="G69" s="137">
        <f>SUMIF(AG70:AG90,"&lt;&gt;NOR",G70:G90)</f>
        <v>0</v>
      </c>
      <c r="H69" s="137"/>
      <c r="I69" s="137">
        <f>SUM(I70:I90)</f>
        <v>37282.641296000002</v>
      </c>
      <c r="J69" s="137"/>
      <c r="K69" s="137">
        <f>SUM(K70:K90)</f>
        <v>56885.093384000007</v>
      </c>
      <c r="L69" s="137"/>
      <c r="M69" s="137">
        <f>SUM(M70:M90)</f>
        <v>113942.95330000002</v>
      </c>
      <c r="N69" s="136"/>
      <c r="O69" s="136">
        <f>SUM(O70:O90)</f>
        <v>0.17717734799999998</v>
      </c>
      <c r="P69" s="136"/>
      <c r="Q69" s="136">
        <f>SUM(Q70:Q90)</f>
        <v>0</v>
      </c>
      <c r="R69" s="137"/>
      <c r="S69" s="137"/>
      <c r="T69" s="138"/>
      <c r="U69" s="132"/>
      <c r="V69" s="132">
        <f>SUM(V70:V90)</f>
        <v>71.714672359999994</v>
      </c>
      <c r="W69" s="132"/>
      <c r="X69" s="132"/>
      <c r="Y69" s="132"/>
      <c r="AG69" t="s">
        <v>126</v>
      </c>
    </row>
    <row r="70" spans="1:60" outlineLevel="1" x14ac:dyDescent="0.2">
      <c r="A70" s="139">
        <v>32</v>
      </c>
      <c r="B70" s="140" t="s">
        <v>219</v>
      </c>
      <c r="C70" s="153" t="s">
        <v>220</v>
      </c>
      <c r="D70" s="141" t="s">
        <v>129</v>
      </c>
      <c r="E70" s="142">
        <v>86.82</v>
      </c>
      <c r="F70" s="143"/>
      <c r="G70" s="143">
        <f>E70*F70</f>
        <v>0</v>
      </c>
      <c r="H70" s="143">
        <v>0</v>
      </c>
      <c r="I70" s="143">
        <v>0</v>
      </c>
      <c r="J70" s="143">
        <v>117</v>
      </c>
      <c r="K70" s="143">
        <v>10157.939999999999</v>
      </c>
      <c r="L70" s="143">
        <v>21</v>
      </c>
      <c r="M70" s="143">
        <v>12291.107400000001</v>
      </c>
      <c r="N70" s="142">
        <v>0</v>
      </c>
      <c r="O70" s="142">
        <v>0</v>
      </c>
      <c r="P70" s="142">
        <v>0</v>
      </c>
      <c r="Q70" s="142">
        <v>0</v>
      </c>
      <c r="R70" s="143"/>
      <c r="S70" s="143" t="s">
        <v>130</v>
      </c>
      <c r="T70" s="144" t="s">
        <v>130</v>
      </c>
      <c r="U70" s="129">
        <v>0.14699999999999999</v>
      </c>
      <c r="V70" s="129">
        <v>12.762539999999998</v>
      </c>
      <c r="W70" s="129"/>
      <c r="X70" s="129" t="s">
        <v>131</v>
      </c>
      <c r="Y70" s="129" t="s">
        <v>132</v>
      </c>
      <c r="Z70" s="123"/>
      <c r="AA70" s="123"/>
      <c r="AB70" s="123"/>
      <c r="AC70" s="123"/>
      <c r="AD70" s="123"/>
      <c r="AE70" s="123"/>
      <c r="AF70" s="123"/>
      <c r="AG70" s="123" t="s">
        <v>133</v>
      </c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</row>
    <row r="71" spans="1:60" outlineLevel="2" x14ac:dyDescent="0.2">
      <c r="A71" s="126"/>
      <c r="B71" s="127"/>
      <c r="C71" s="154" t="s">
        <v>141</v>
      </c>
      <c r="D71" s="130"/>
      <c r="E71" s="131">
        <v>13.99</v>
      </c>
      <c r="F71" s="129"/>
      <c r="G71" s="129"/>
      <c r="H71" s="129"/>
      <c r="I71" s="129"/>
      <c r="J71" s="129"/>
      <c r="K71" s="129"/>
      <c r="L71" s="129"/>
      <c r="M71" s="129"/>
      <c r="N71" s="128"/>
      <c r="O71" s="128"/>
      <c r="P71" s="128"/>
      <c r="Q71" s="128"/>
      <c r="R71" s="129"/>
      <c r="S71" s="129"/>
      <c r="T71" s="129"/>
      <c r="U71" s="129"/>
      <c r="V71" s="129"/>
      <c r="W71" s="129"/>
      <c r="X71" s="129"/>
      <c r="Y71" s="129"/>
      <c r="Z71" s="123"/>
      <c r="AA71" s="123"/>
      <c r="AB71" s="123"/>
      <c r="AC71" s="123"/>
      <c r="AD71" s="123"/>
      <c r="AE71" s="123"/>
      <c r="AF71" s="123"/>
      <c r="AG71" s="123" t="s">
        <v>135</v>
      </c>
      <c r="AH71" s="123">
        <v>0</v>
      </c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</row>
    <row r="72" spans="1:60" outlineLevel="3" x14ac:dyDescent="0.2">
      <c r="A72" s="126"/>
      <c r="B72" s="127"/>
      <c r="C72" s="154" t="s">
        <v>142</v>
      </c>
      <c r="D72" s="130"/>
      <c r="E72" s="131">
        <v>14.41</v>
      </c>
      <c r="F72" s="129"/>
      <c r="G72" s="129"/>
      <c r="H72" s="129"/>
      <c r="I72" s="129"/>
      <c r="J72" s="129"/>
      <c r="K72" s="129"/>
      <c r="L72" s="129"/>
      <c r="M72" s="129"/>
      <c r="N72" s="128"/>
      <c r="O72" s="128"/>
      <c r="P72" s="128"/>
      <c r="Q72" s="128"/>
      <c r="R72" s="129"/>
      <c r="S72" s="129"/>
      <c r="T72" s="129"/>
      <c r="U72" s="129"/>
      <c r="V72" s="129"/>
      <c r="W72" s="129"/>
      <c r="X72" s="129"/>
      <c r="Y72" s="129"/>
      <c r="Z72" s="123"/>
      <c r="AA72" s="123"/>
      <c r="AB72" s="123"/>
      <c r="AC72" s="123"/>
      <c r="AD72" s="123"/>
      <c r="AE72" s="123"/>
      <c r="AF72" s="123"/>
      <c r="AG72" s="123" t="s">
        <v>135</v>
      </c>
      <c r="AH72" s="123">
        <v>0</v>
      </c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</row>
    <row r="73" spans="1:60" outlineLevel="3" x14ac:dyDescent="0.2">
      <c r="A73" s="126"/>
      <c r="B73" s="127"/>
      <c r="C73" s="154" t="s">
        <v>143</v>
      </c>
      <c r="D73" s="130"/>
      <c r="E73" s="131">
        <v>25.34</v>
      </c>
      <c r="F73" s="129"/>
      <c r="G73" s="129"/>
      <c r="H73" s="129"/>
      <c r="I73" s="129"/>
      <c r="J73" s="129"/>
      <c r="K73" s="129"/>
      <c r="L73" s="129"/>
      <c r="M73" s="129"/>
      <c r="N73" s="128"/>
      <c r="O73" s="128"/>
      <c r="P73" s="128"/>
      <c r="Q73" s="128"/>
      <c r="R73" s="129"/>
      <c r="S73" s="129"/>
      <c r="T73" s="129"/>
      <c r="U73" s="129"/>
      <c r="V73" s="129"/>
      <c r="W73" s="129"/>
      <c r="X73" s="129"/>
      <c r="Y73" s="129"/>
      <c r="Z73" s="123"/>
      <c r="AA73" s="123"/>
      <c r="AB73" s="123"/>
      <c r="AC73" s="123"/>
      <c r="AD73" s="123"/>
      <c r="AE73" s="123"/>
      <c r="AF73" s="123"/>
      <c r="AG73" s="123" t="s">
        <v>135</v>
      </c>
      <c r="AH73" s="123">
        <v>0</v>
      </c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</row>
    <row r="74" spans="1:60" outlineLevel="3" x14ac:dyDescent="0.2">
      <c r="A74" s="126"/>
      <c r="B74" s="127"/>
      <c r="C74" s="154" t="s">
        <v>144</v>
      </c>
      <c r="D74" s="130"/>
      <c r="E74" s="131">
        <v>14.88</v>
      </c>
      <c r="F74" s="129"/>
      <c r="G74" s="129"/>
      <c r="H74" s="129"/>
      <c r="I74" s="129"/>
      <c r="J74" s="129"/>
      <c r="K74" s="129"/>
      <c r="L74" s="129"/>
      <c r="M74" s="129"/>
      <c r="N74" s="128"/>
      <c r="O74" s="128"/>
      <c r="P74" s="128"/>
      <c r="Q74" s="128"/>
      <c r="R74" s="129"/>
      <c r="S74" s="129"/>
      <c r="T74" s="129"/>
      <c r="U74" s="129"/>
      <c r="V74" s="129"/>
      <c r="W74" s="129"/>
      <c r="X74" s="129"/>
      <c r="Y74" s="129"/>
      <c r="Z74" s="123"/>
      <c r="AA74" s="123"/>
      <c r="AB74" s="123"/>
      <c r="AC74" s="123"/>
      <c r="AD74" s="123"/>
      <c r="AE74" s="123"/>
      <c r="AF74" s="123"/>
      <c r="AG74" s="123" t="s">
        <v>135</v>
      </c>
      <c r="AH74" s="123">
        <v>0</v>
      </c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</row>
    <row r="75" spans="1:60" outlineLevel="3" x14ac:dyDescent="0.2">
      <c r="A75" s="126"/>
      <c r="B75" s="127"/>
      <c r="C75" s="154" t="s">
        <v>145</v>
      </c>
      <c r="D75" s="130"/>
      <c r="E75" s="131">
        <v>18.2</v>
      </c>
      <c r="F75" s="129"/>
      <c r="G75" s="129"/>
      <c r="H75" s="129"/>
      <c r="I75" s="129"/>
      <c r="J75" s="129"/>
      <c r="K75" s="129"/>
      <c r="L75" s="129"/>
      <c r="M75" s="129"/>
      <c r="N75" s="128"/>
      <c r="O75" s="128"/>
      <c r="P75" s="128"/>
      <c r="Q75" s="128"/>
      <c r="R75" s="129"/>
      <c r="S75" s="129"/>
      <c r="T75" s="129"/>
      <c r="U75" s="129"/>
      <c r="V75" s="129"/>
      <c r="W75" s="129"/>
      <c r="X75" s="129"/>
      <c r="Y75" s="129"/>
      <c r="Z75" s="123"/>
      <c r="AA75" s="123"/>
      <c r="AB75" s="123"/>
      <c r="AC75" s="123"/>
      <c r="AD75" s="123"/>
      <c r="AE75" s="123"/>
      <c r="AF75" s="123"/>
      <c r="AG75" s="123" t="s">
        <v>135</v>
      </c>
      <c r="AH75" s="123">
        <v>0</v>
      </c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</row>
    <row r="76" spans="1:60" outlineLevel="1" x14ac:dyDescent="0.2">
      <c r="A76" s="139">
        <v>33</v>
      </c>
      <c r="B76" s="140" t="s">
        <v>221</v>
      </c>
      <c r="C76" s="153" t="s">
        <v>222</v>
      </c>
      <c r="D76" s="141" t="s">
        <v>157</v>
      </c>
      <c r="E76" s="142">
        <v>81.099999999999994</v>
      </c>
      <c r="F76" s="143"/>
      <c r="G76" s="143">
        <f>E76*F76</f>
        <v>0</v>
      </c>
      <c r="H76" s="143">
        <v>7.34</v>
      </c>
      <c r="I76" s="143">
        <v>595.274</v>
      </c>
      <c r="J76" s="143">
        <v>109.16</v>
      </c>
      <c r="K76" s="143">
        <v>8852.8759999999984</v>
      </c>
      <c r="L76" s="143">
        <v>21</v>
      </c>
      <c r="M76" s="143">
        <v>11432.261499999999</v>
      </c>
      <c r="N76" s="142">
        <v>3.0000000000000001E-5</v>
      </c>
      <c r="O76" s="142">
        <v>2.4329999999999998E-3</v>
      </c>
      <c r="P76" s="142">
        <v>0</v>
      </c>
      <c r="Q76" s="142">
        <v>0</v>
      </c>
      <c r="R76" s="143"/>
      <c r="S76" s="143" t="s">
        <v>130</v>
      </c>
      <c r="T76" s="144" t="s">
        <v>130</v>
      </c>
      <c r="U76" s="129">
        <v>0.14000000000000001</v>
      </c>
      <c r="V76" s="129">
        <v>11.354000000000001</v>
      </c>
      <c r="W76" s="129"/>
      <c r="X76" s="129" t="s">
        <v>131</v>
      </c>
      <c r="Y76" s="129" t="s">
        <v>132</v>
      </c>
      <c r="Z76" s="123"/>
      <c r="AA76" s="123"/>
      <c r="AB76" s="123"/>
      <c r="AC76" s="123"/>
      <c r="AD76" s="123"/>
      <c r="AE76" s="123"/>
      <c r="AF76" s="123"/>
      <c r="AG76" s="123" t="s">
        <v>133</v>
      </c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</row>
    <row r="77" spans="1:60" ht="22.5" outlineLevel="2" x14ac:dyDescent="0.2">
      <c r="A77" s="126"/>
      <c r="B77" s="127"/>
      <c r="C77" s="154" t="s">
        <v>223</v>
      </c>
      <c r="D77" s="130"/>
      <c r="E77" s="131">
        <v>81.099999999999994</v>
      </c>
      <c r="F77" s="129"/>
      <c r="G77" s="129"/>
      <c r="H77" s="129"/>
      <c r="I77" s="129"/>
      <c r="J77" s="129"/>
      <c r="K77" s="129"/>
      <c r="L77" s="129"/>
      <c r="M77" s="129"/>
      <c r="N77" s="128"/>
      <c r="O77" s="128"/>
      <c r="P77" s="128"/>
      <c r="Q77" s="128"/>
      <c r="R77" s="129"/>
      <c r="S77" s="129"/>
      <c r="T77" s="129"/>
      <c r="U77" s="129"/>
      <c r="V77" s="129"/>
      <c r="W77" s="129"/>
      <c r="X77" s="129"/>
      <c r="Y77" s="129"/>
      <c r="Z77" s="123"/>
      <c r="AA77" s="123"/>
      <c r="AB77" s="123"/>
      <c r="AC77" s="123"/>
      <c r="AD77" s="123"/>
      <c r="AE77" s="123"/>
      <c r="AF77" s="123"/>
      <c r="AG77" s="123" t="s">
        <v>135</v>
      </c>
      <c r="AH77" s="123">
        <v>0</v>
      </c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</row>
    <row r="78" spans="1:60" outlineLevel="1" x14ac:dyDescent="0.2">
      <c r="A78" s="139">
        <v>34</v>
      </c>
      <c r="B78" s="140" t="s">
        <v>224</v>
      </c>
      <c r="C78" s="153" t="s">
        <v>225</v>
      </c>
      <c r="D78" s="141" t="s">
        <v>129</v>
      </c>
      <c r="E78" s="142">
        <v>86.82</v>
      </c>
      <c r="F78" s="143"/>
      <c r="G78" s="143">
        <f>E78*F78</f>
        <v>0</v>
      </c>
      <c r="H78" s="143">
        <v>114.58</v>
      </c>
      <c r="I78" s="143">
        <v>9947.8355999999985</v>
      </c>
      <c r="J78" s="143">
        <v>302.42</v>
      </c>
      <c r="K78" s="143">
        <v>26256.1044</v>
      </c>
      <c r="L78" s="143">
        <v>21</v>
      </c>
      <c r="M78" s="143">
        <v>43806.767400000004</v>
      </c>
      <c r="N78" s="142">
        <v>3.8000000000000002E-4</v>
      </c>
      <c r="O78" s="142">
        <v>3.2991599999999996E-2</v>
      </c>
      <c r="P78" s="142">
        <v>0</v>
      </c>
      <c r="Q78" s="142">
        <v>0</v>
      </c>
      <c r="R78" s="143"/>
      <c r="S78" s="143" t="s">
        <v>130</v>
      </c>
      <c r="T78" s="144" t="s">
        <v>130</v>
      </c>
      <c r="U78" s="129">
        <v>0.38</v>
      </c>
      <c r="V78" s="129">
        <v>32.991599999999998</v>
      </c>
      <c r="W78" s="129"/>
      <c r="X78" s="129" t="s">
        <v>131</v>
      </c>
      <c r="Y78" s="129" t="s">
        <v>132</v>
      </c>
      <c r="Z78" s="123"/>
      <c r="AA78" s="123"/>
      <c r="AB78" s="123"/>
      <c r="AC78" s="123"/>
      <c r="AD78" s="123"/>
      <c r="AE78" s="123"/>
      <c r="AF78" s="123"/>
      <c r="AG78" s="123" t="s">
        <v>133</v>
      </c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</row>
    <row r="79" spans="1:60" outlineLevel="2" x14ac:dyDescent="0.2">
      <c r="A79" s="126"/>
      <c r="B79" s="127"/>
      <c r="C79" s="154" t="s">
        <v>141</v>
      </c>
      <c r="D79" s="130"/>
      <c r="E79" s="131">
        <v>13.99</v>
      </c>
      <c r="F79" s="129"/>
      <c r="G79" s="129"/>
      <c r="H79" s="129"/>
      <c r="I79" s="129"/>
      <c r="J79" s="129"/>
      <c r="K79" s="129"/>
      <c r="L79" s="129"/>
      <c r="M79" s="129"/>
      <c r="N79" s="128"/>
      <c r="O79" s="128"/>
      <c r="P79" s="128"/>
      <c r="Q79" s="128"/>
      <c r="R79" s="129"/>
      <c r="S79" s="129"/>
      <c r="T79" s="129"/>
      <c r="U79" s="129"/>
      <c r="V79" s="129"/>
      <c r="W79" s="129"/>
      <c r="X79" s="129"/>
      <c r="Y79" s="129"/>
      <c r="Z79" s="123"/>
      <c r="AA79" s="123"/>
      <c r="AB79" s="123"/>
      <c r="AC79" s="123"/>
      <c r="AD79" s="123"/>
      <c r="AE79" s="123"/>
      <c r="AF79" s="123"/>
      <c r="AG79" s="123" t="s">
        <v>135</v>
      </c>
      <c r="AH79" s="123">
        <v>0</v>
      </c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</row>
    <row r="80" spans="1:60" outlineLevel="3" x14ac:dyDescent="0.2">
      <c r="A80" s="126"/>
      <c r="B80" s="127"/>
      <c r="C80" s="154" t="s">
        <v>142</v>
      </c>
      <c r="D80" s="130"/>
      <c r="E80" s="131">
        <v>14.41</v>
      </c>
      <c r="F80" s="129"/>
      <c r="G80" s="129"/>
      <c r="H80" s="129"/>
      <c r="I80" s="129"/>
      <c r="J80" s="129"/>
      <c r="K80" s="129"/>
      <c r="L80" s="129"/>
      <c r="M80" s="129"/>
      <c r="N80" s="128"/>
      <c r="O80" s="128"/>
      <c r="P80" s="128"/>
      <c r="Q80" s="128"/>
      <c r="R80" s="129"/>
      <c r="S80" s="129"/>
      <c r="T80" s="129"/>
      <c r="U80" s="129"/>
      <c r="V80" s="129"/>
      <c r="W80" s="129"/>
      <c r="X80" s="129"/>
      <c r="Y80" s="129"/>
      <c r="Z80" s="123"/>
      <c r="AA80" s="123"/>
      <c r="AB80" s="123"/>
      <c r="AC80" s="123"/>
      <c r="AD80" s="123"/>
      <c r="AE80" s="123"/>
      <c r="AF80" s="123"/>
      <c r="AG80" s="123" t="s">
        <v>135</v>
      </c>
      <c r="AH80" s="123">
        <v>0</v>
      </c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</row>
    <row r="81" spans="1:60" outlineLevel="3" x14ac:dyDescent="0.2">
      <c r="A81" s="126"/>
      <c r="B81" s="127"/>
      <c r="C81" s="154" t="s">
        <v>143</v>
      </c>
      <c r="D81" s="130"/>
      <c r="E81" s="131">
        <v>25.34</v>
      </c>
      <c r="F81" s="129"/>
      <c r="G81" s="129"/>
      <c r="H81" s="129"/>
      <c r="I81" s="129"/>
      <c r="J81" s="129"/>
      <c r="K81" s="129"/>
      <c r="L81" s="129"/>
      <c r="M81" s="129"/>
      <c r="N81" s="128"/>
      <c r="O81" s="128"/>
      <c r="P81" s="128"/>
      <c r="Q81" s="128"/>
      <c r="R81" s="129"/>
      <c r="S81" s="129"/>
      <c r="T81" s="129"/>
      <c r="U81" s="129"/>
      <c r="V81" s="129"/>
      <c r="W81" s="129"/>
      <c r="X81" s="129"/>
      <c r="Y81" s="129"/>
      <c r="Z81" s="123"/>
      <c r="AA81" s="123"/>
      <c r="AB81" s="123"/>
      <c r="AC81" s="123"/>
      <c r="AD81" s="123"/>
      <c r="AE81" s="123"/>
      <c r="AF81" s="123"/>
      <c r="AG81" s="123" t="s">
        <v>135</v>
      </c>
      <c r="AH81" s="123">
        <v>0</v>
      </c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</row>
    <row r="82" spans="1:60" outlineLevel="3" x14ac:dyDescent="0.2">
      <c r="A82" s="126"/>
      <c r="B82" s="127"/>
      <c r="C82" s="154" t="s">
        <v>144</v>
      </c>
      <c r="D82" s="130"/>
      <c r="E82" s="131">
        <v>14.88</v>
      </c>
      <c r="F82" s="129"/>
      <c r="G82" s="129"/>
      <c r="H82" s="129"/>
      <c r="I82" s="129"/>
      <c r="J82" s="129"/>
      <c r="K82" s="129"/>
      <c r="L82" s="129"/>
      <c r="M82" s="129"/>
      <c r="N82" s="128"/>
      <c r="O82" s="128"/>
      <c r="P82" s="128"/>
      <c r="Q82" s="128"/>
      <c r="R82" s="129"/>
      <c r="S82" s="129"/>
      <c r="T82" s="129"/>
      <c r="U82" s="129"/>
      <c r="V82" s="129"/>
      <c r="W82" s="129"/>
      <c r="X82" s="129"/>
      <c r="Y82" s="129"/>
      <c r="Z82" s="123"/>
      <c r="AA82" s="123"/>
      <c r="AB82" s="123"/>
      <c r="AC82" s="123"/>
      <c r="AD82" s="123"/>
      <c r="AE82" s="123"/>
      <c r="AF82" s="123"/>
      <c r="AG82" s="123" t="s">
        <v>135</v>
      </c>
      <c r="AH82" s="123">
        <v>0</v>
      </c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</row>
    <row r="83" spans="1:60" outlineLevel="3" x14ac:dyDescent="0.2">
      <c r="A83" s="126"/>
      <c r="B83" s="127"/>
      <c r="C83" s="154" t="s">
        <v>145</v>
      </c>
      <c r="D83" s="130"/>
      <c r="E83" s="131">
        <v>18.2</v>
      </c>
      <c r="F83" s="129"/>
      <c r="G83" s="129"/>
      <c r="H83" s="129"/>
      <c r="I83" s="129"/>
      <c r="J83" s="129"/>
      <c r="K83" s="129"/>
      <c r="L83" s="129"/>
      <c r="M83" s="129"/>
      <c r="N83" s="128"/>
      <c r="O83" s="128"/>
      <c r="P83" s="128"/>
      <c r="Q83" s="128"/>
      <c r="R83" s="129"/>
      <c r="S83" s="129"/>
      <c r="T83" s="129"/>
      <c r="U83" s="129"/>
      <c r="V83" s="129"/>
      <c r="W83" s="129"/>
      <c r="X83" s="129"/>
      <c r="Y83" s="129"/>
      <c r="Z83" s="123"/>
      <c r="AA83" s="123"/>
      <c r="AB83" s="123"/>
      <c r="AC83" s="123"/>
      <c r="AD83" s="123"/>
      <c r="AE83" s="123"/>
      <c r="AF83" s="123"/>
      <c r="AG83" s="123" t="s">
        <v>135</v>
      </c>
      <c r="AH83" s="123">
        <v>0</v>
      </c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</row>
    <row r="84" spans="1:60" outlineLevel="1" x14ac:dyDescent="0.2">
      <c r="A84" s="139">
        <v>35</v>
      </c>
      <c r="B84" s="140" t="s">
        <v>226</v>
      </c>
      <c r="C84" s="153" t="s">
        <v>227</v>
      </c>
      <c r="D84" s="141" t="s">
        <v>129</v>
      </c>
      <c r="E84" s="142">
        <v>22.171199999999999</v>
      </c>
      <c r="F84" s="143"/>
      <c r="G84" s="143">
        <f>E84*F84</f>
        <v>0</v>
      </c>
      <c r="H84" s="143">
        <v>69.58</v>
      </c>
      <c r="I84" s="143">
        <v>1542.6720959999998</v>
      </c>
      <c r="J84" s="143">
        <v>517.41999999999996</v>
      </c>
      <c r="K84" s="143">
        <v>11471.822303999999</v>
      </c>
      <c r="L84" s="143">
        <v>21</v>
      </c>
      <c r="M84" s="143">
        <v>15747.5329</v>
      </c>
      <c r="N84" s="142">
        <v>2.9E-4</v>
      </c>
      <c r="O84" s="142">
        <v>6.4296479999999996E-3</v>
      </c>
      <c r="P84" s="142">
        <v>0</v>
      </c>
      <c r="Q84" s="142">
        <v>0</v>
      </c>
      <c r="R84" s="143"/>
      <c r="S84" s="143" t="s">
        <v>130</v>
      </c>
      <c r="T84" s="144" t="s">
        <v>130</v>
      </c>
      <c r="U84" s="129">
        <v>0.65</v>
      </c>
      <c r="V84" s="129">
        <v>14.41128</v>
      </c>
      <c r="W84" s="129"/>
      <c r="X84" s="129" t="s">
        <v>131</v>
      </c>
      <c r="Y84" s="129" t="s">
        <v>132</v>
      </c>
      <c r="Z84" s="123"/>
      <c r="AA84" s="123"/>
      <c r="AB84" s="123"/>
      <c r="AC84" s="123"/>
      <c r="AD84" s="123"/>
      <c r="AE84" s="123"/>
      <c r="AF84" s="123"/>
      <c r="AG84" s="123" t="s">
        <v>133</v>
      </c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</row>
    <row r="85" spans="1:60" outlineLevel="2" x14ac:dyDescent="0.2">
      <c r="A85" s="126"/>
      <c r="B85" s="127"/>
      <c r="C85" s="154" t="s">
        <v>228</v>
      </c>
      <c r="D85" s="130"/>
      <c r="E85" s="131">
        <v>22.171199999999999</v>
      </c>
      <c r="F85" s="129"/>
      <c r="G85" s="129"/>
      <c r="H85" s="129"/>
      <c r="I85" s="129"/>
      <c r="J85" s="129"/>
      <c r="K85" s="129"/>
      <c r="L85" s="129"/>
      <c r="M85" s="129"/>
      <c r="N85" s="128"/>
      <c r="O85" s="128"/>
      <c r="P85" s="128"/>
      <c r="Q85" s="128"/>
      <c r="R85" s="129"/>
      <c r="S85" s="129"/>
      <c r="T85" s="129"/>
      <c r="U85" s="129"/>
      <c r="V85" s="129"/>
      <c r="W85" s="129"/>
      <c r="X85" s="129"/>
      <c r="Y85" s="129"/>
      <c r="Z85" s="123"/>
      <c r="AA85" s="123"/>
      <c r="AB85" s="123"/>
      <c r="AC85" s="123"/>
      <c r="AD85" s="123"/>
      <c r="AE85" s="123"/>
      <c r="AF85" s="123"/>
      <c r="AG85" s="123" t="s">
        <v>135</v>
      </c>
      <c r="AH85" s="123">
        <v>0</v>
      </c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</row>
    <row r="86" spans="1:60" ht="22.5" outlineLevel="1" x14ac:dyDescent="0.2">
      <c r="A86" s="139">
        <v>36</v>
      </c>
      <c r="B86" s="140" t="s">
        <v>229</v>
      </c>
      <c r="C86" s="153" t="s">
        <v>230</v>
      </c>
      <c r="D86" s="141" t="s">
        <v>129</v>
      </c>
      <c r="E86" s="142">
        <v>24.38832</v>
      </c>
      <c r="F86" s="143"/>
      <c r="G86" s="143">
        <f>E86*F86</f>
        <v>0</v>
      </c>
      <c r="H86" s="143">
        <v>930</v>
      </c>
      <c r="I86" s="143">
        <v>22681.137600000002</v>
      </c>
      <c r="J86" s="143">
        <v>0</v>
      </c>
      <c r="K86" s="143">
        <v>0</v>
      </c>
      <c r="L86" s="143">
        <v>21</v>
      </c>
      <c r="M86" s="143">
        <v>27444.179400000001</v>
      </c>
      <c r="N86" s="142">
        <v>5.0000000000000001E-3</v>
      </c>
      <c r="O86" s="142">
        <v>0.1219416</v>
      </c>
      <c r="P86" s="142">
        <v>0</v>
      </c>
      <c r="Q86" s="142">
        <v>0</v>
      </c>
      <c r="R86" s="143" t="s">
        <v>188</v>
      </c>
      <c r="S86" s="143" t="s">
        <v>130</v>
      </c>
      <c r="T86" s="144" t="s">
        <v>231</v>
      </c>
      <c r="U86" s="129">
        <v>0</v>
      </c>
      <c r="V86" s="129">
        <v>0</v>
      </c>
      <c r="W86" s="129"/>
      <c r="X86" s="129" t="s">
        <v>189</v>
      </c>
      <c r="Y86" s="129" t="s">
        <v>132</v>
      </c>
      <c r="Z86" s="123"/>
      <c r="AA86" s="123"/>
      <c r="AB86" s="123"/>
      <c r="AC86" s="123"/>
      <c r="AD86" s="123"/>
      <c r="AE86" s="123"/>
      <c r="AF86" s="123"/>
      <c r="AG86" s="123" t="s">
        <v>190</v>
      </c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</row>
    <row r="87" spans="1:60" outlineLevel="2" x14ac:dyDescent="0.2">
      <c r="A87" s="126"/>
      <c r="B87" s="127"/>
      <c r="C87" s="154" t="s">
        <v>232</v>
      </c>
      <c r="D87" s="130"/>
      <c r="E87" s="131">
        <v>24.38832</v>
      </c>
      <c r="F87" s="129"/>
      <c r="G87" s="129"/>
      <c r="H87" s="129"/>
      <c r="I87" s="129"/>
      <c r="J87" s="129"/>
      <c r="K87" s="129"/>
      <c r="L87" s="129"/>
      <c r="M87" s="129"/>
      <c r="N87" s="128"/>
      <c r="O87" s="128"/>
      <c r="P87" s="128"/>
      <c r="Q87" s="128"/>
      <c r="R87" s="129"/>
      <c r="S87" s="129"/>
      <c r="T87" s="129"/>
      <c r="U87" s="129"/>
      <c r="V87" s="129"/>
      <c r="W87" s="129"/>
      <c r="X87" s="129"/>
      <c r="Y87" s="129"/>
      <c r="Z87" s="123"/>
      <c r="AA87" s="123"/>
      <c r="AB87" s="123"/>
      <c r="AC87" s="123"/>
      <c r="AD87" s="123"/>
      <c r="AE87" s="123"/>
      <c r="AF87" s="123"/>
      <c r="AG87" s="123" t="s">
        <v>135</v>
      </c>
      <c r="AH87" s="123">
        <v>0</v>
      </c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</row>
    <row r="88" spans="1:60" outlineLevel="1" x14ac:dyDescent="0.2">
      <c r="A88" s="139">
        <v>37</v>
      </c>
      <c r="B88" s="140" t="s">
        <v>233</v>
      </c>
      <c r="C88" s="153" t="s">
        <v>234</v>
      </c>
      <c r="D88" s="141" t="s">
        <v>157</v>
      </c>
      <c r="E88" s="142">
        <v>89.21</v>
      </c>
      <c r="F88" s="143"/>
      <c r="G88" s="143">
        <f>E88*F88</f>
        <v>0</v>
      </c>
      <c r="H88" s="143">
        <v>28.2</v>
      </c>
      <c r="I88" s="143">
        <v>2515.7219999999998</v>
      </c>
      <c r="J88" s="143">
        <v>0</v>
      </c>
      <c r="K88" s="143">
        <v>0</v>
      </c>
      <c r="L88" s="143">
        <v>21</v>
      </c>
      <c r="M88" s="143">
        <v>3044.0211999999997</v>
      </c>
      <c r="N88" s="142">
        <v>1.4999999999999999E-4</v>
      </c>
      <c r="O88" s="142">
        <v>1.3381499999999998E-2</v>
      </c>
      <c r="P88" s="142">
        <v>0</v>
      </c>
      <c r="Q88" s="142">
        <v>0</v>
      </c>
      <c r="R88" s="143" t="s">
        <v>188</v>
      </c>
      <c r="S88" s="143" t="s">
        <v>130</v>
      </c>
      <c r="T88" s="144" t="s">
        <v>130</v>
      </c>
      <c r="U88" s="129">
        <v>0</v>
      </c>
      <c r="V88" s="129">
        <v>0</v>
      </c>
      <c r="W88" s="129"/>
      <c r="X88" s="129" t="s">
        <v>189</v>
      </c>
      <c r="Y88" s="129" t="s">
        <v>132</v>
      </c>
      <c r="Z88" s="123"/>
      <c r="AA88" s="123"/>
      <c r="AB88" s="123"/>
      <c r="AC88" s="123"/>
      <c r="AD88" s="123"/>
      <c r="AE88" s="123"/>
      <c r="AF88" s="123"/>
      <c r="AG88" s="123" t="s">
        <v>190</v>
      </c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</row>
    <row r="89" spans="1:60" outlineLevel="2" x14ac:dyDescent="0.2">
      <c r="A89" s="126"/>
      <c r="B89" s="127"/>
      <c r="C89" s="154" t="s">
        <v>235</v>
      </c>
      <c r="D89" s="130"/>
      <c r="E89" s="131">
        <v>89.21</v>
      </c>
      <c r="F89" s="129"/>
      <c r="G89" s="129"/>
      <c r="H89" s="129"/>
      <c r="I89" s="129"/>
      <c r="J89" s="129"/>
      <c r="K89" s="129"/>
      <c r="L89" s="129"/>
      <c r="M89" s="129"/>
      <c r="N89" s="128"/>
      <c r="O89" s="128"/>
      <c r="P89" s="128"/>
      <c r="Q89" s="128"/>
      <c r="R89" s="129"/>
      <c r="S89" s="129"/>
      <c r="T89" s="129"/>
      <c r="U89" s="129"/>
      <c r="V89" s="129"/>
      <c r="W89" s="129"/>
      <c r="X89" s="129"/>
      <c r="Y89" s="129"/>
      <c r="Z89" s="123"/>
      <c r="AA89" s="123"/>
      <c r="AB89" s="123"/>
      <c r="AC89" s="123"/>
      <c r="AD89" s="123"/>
      <c r="AE89" s="123"/>
      <c r="AF89" s="123"/>
      <c r="AG89" s="123" t="s">
        <v>135</v>
      </c>
      <c r="AH89" s="123">
        <v>0</v>
      </c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</row>
    <row r="90" spans="1:60" ht="22.5" outlineLevel="1" x14ac:dyDescent="0.2">
      <c r="A90" s="145">
        <v>38</v>
      </c>
      <c r="B90" s="146" t="s">
        <v>236</v>
      </c>
      <c r="C90" s="155" t="s">
        <v>237</v>
      </c>
      <c r="D90" s="147" t="s">
        <v>165</v>
      </c>
      <c r="E90" s="148">
        <v>0.17718</v>
      </c>
      <c r="F90" s="149"/>
      <c r="G90" s="143">
        <f>E90*F90</f>
        <v>0</v>
      </c>
      <c r="H90" s="149">
        <v>0</v>
      </c>
      <c r="I90" s="149">
        <v>0</v>
      </c>
      <c r="J90" s="149">
        <v>826</v>
      </c>
      <c r="K90" s="149">
        <v>146.35068000000001</v>
      </c>
      <c r="L90" s="149">
        <v>21</v>
      </c>
      <c r="M90" s="149">
        <v>177.08349999999999</v>
      </c>
      <c r="N90" s="148">
        <v>0</v>
      </c>
      <c r="O90" s="148">
        <v>0</v>
      </c>
      <c r="P90" s="148">
        <v>0</v>
      </c>
      <c r="Q90" s="148">
        <v>0</v>
      </c>
      <c r="R90" s="149"/>
      <c r="S90" s="149" t="s">
        <v>130</v>
      </c>
      <c r="T90" s="150" t="s">
        <v>130</v>
      </c>
      <c r="U90" s="129">
        <v>1.1020000000000001</v>
      </c>
      <c r="V90" s="129">
        <v>0.19525236000000001</v>
      </c>
      <c r="W90" s="129"/>
      <c r="X90" s="129" t="s">
        <v>166</v>
      </c>
      <c r="Y90" s="129" t="s">
        <v>132</v>
      </c>
      <c r="Z90" s="123"/>
      <c r="AA90" s="123"/>
      <c r="AB90" s="123"/>
      <c r="AC90" s="123"/>
      <c r="AD90" s="123"/>
      <c r="AE90" s="123"/>
      <c r="AF90" s="123"/>
      <c r="AG90" s="123" t="s">
        <v>167</v>
      </c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</row>
    <row r="91" spans="1:60" x14ac:dyDescent="0.2">
      <c r="A91" s="133" t="s">
        <v>125</v>
      </c>
      <c r="B91" s="134" t="s">
        <v>87</v>
      </c>
      <c r="C91" s="152" t="s">
        <v>88</v>
      </c>
      <c r="D91" s="135"/>
      <c r="E91" s="136"/>
      <c r="F91" s="137"/>
      <c r="G91" s="137">
        <f>SUMIF(AG92:AG111,"&lt;&gt;NOR",G92:G111)</f>
        <v>0</v>
      </c>
      <c r="H91" s="137"/>
      <c r="I91" s="137">
        <f>SUM(I92:I111)</f>
        <v>3781.4038559999999</v>
      </c>
      <c r="J91" s="137"/>
      <c r="K91" s="137">
        <f>SUM(K92:K111)</f>
        <v>32775.233584000001</v>
      </c>
      <c r="L91" s="137"/>
      <c r="M91" s="137">
        <f>SUM(M92:M111)</f>
        <v>44233.522299999997</v>
      </c>
      <c r="N91" s="136"/>
      <c r="O91" s="136">
        <f>SUM(O92:O111)</f>
        <v>6.7470303999999995E-2</v>
      </c>
      <c r="P91" s="136"/>
      <c r="Q91" s="136">
        <f>SUM(Q92:Q111)</f>
        <v>0</v>
      </c>
      <c r="R91" s="137"/>
      <c r="S91" s="137"/>
      <c r="T91" s="138"/>
      <c r="U91" s="132"/>
      <c r="V91" s="132">
        <f>SUM(V92:V111)</f>
        <v>40.454580911999997</v>
      </c>
      <c r="W91" s="132"/>
      <c r="X91" s="132"/>
      <c r="Y91" s="132"/>
      <c r="AG91" t="s">
        <v>126</v>
      </c>
    </row>
    <row r="92" spans="1:60" outlineLevel="1" x14ac:dyDescent="0.2">
      <c r="A92" s="139">
        <v>39</v>
      </c>
      <c r="B92" s="140" t="s">
        <v>238</v>
      </c>
      <c r="C92" s="153" t="s">
        <v>239</v>
      </c>
      <c r="D92" s="141" t="s">
        <v>129</v>
      </c>
      <c r="E92" s="142">
        <v>306.6832</v>
      </c>
      <c r="F92" s="143"/>
      <c r="G92" s="143">
        <f>E92*F92</f>
        <v>0</v>
      </c>
      <c r="H92" s="143">
        <v>6.08</v>
      </c>
      <c r="I92" s="143">
        <v>1864.6338559999999</v>
      </c>
      <c r="J92" s="143">
        <v>25.82</v>
      </c>
      <c r="K92" s="143">
        <v>7918.5602239999998</v>
      </c>
      <c r="L92" s="143">
        <v>21</v>
      </c>
      <c r="M92" s="143">
        <v>11837.659900000001</v>
      </c>
      <c r="N92" s="142">
        <v>6.9999999999999994E-5</v>
      </c>
      <c r="O92" s="142">
        <v>2.1467823999999996E-2</v>
      </c>
      <c r="P92" s="142">
        <v>0</v>
      </c>
      <c r="Q92" s="142">
        <v>0</v>
      </c>
      <c r="R92" s="143"/>
      <c r="S92" s="143" t="s">
        <v>130</v>
      </c>
      <c r="T92" s="144" t="s">
        <v>130</v>
      </c>
      <c r="U92" s="129">
        <v>0.03</v>
      </c>
      <c r="V92" s="129">
        <v>9.2004959999999993</v>
      </c>
      <c r="W92" s="129"/>
      <c r="X92" s="129" t="s">
        <v>131</v>
      </c>
      <c r="Y92" s="129" t="s">
        <v>132</v>
      </c>
      <c r="Z92" s="123"/>
      <c r="AA92" s="123"/>
      <c r="AB92" s="123"/>
      <c r="AC92" s="123"/>
      <c r="AD92" s="123"/>
      <c r="AE92" s="123"/>
      <c r="AF92" s="123"/>
      <c r="AG92" s="123" t="s">
        <v>133</v>
      </c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</row>
    <row r="93" spans="1:60" ht="22.5" outlineLevel="2" x14ac:dyDescent="0.2">
      <c r="A93" s="126"/>
      <c r="B93" s="127"/>
      <c r="C93" s="154" t="s">
        <v>240</v>
      </c>
      <c r="D93" s="130"/>
      <c r="E93" s="131">
        <v>208.012</v>
      </c>
      <c r="F93" s="129"/>
      <c r="G93" s="129"/>
      <c r="H93" s="129"/>
      <c r="I93" s="129"/>
      <c r="J93" s="129"/>
      <c r="K93" s="129"/>
      <c r="L93" s="129"/>
      <c r="M93" s="129"/>
      <c r="N93" s="128"/>
      <c r="O93" s="128"/>
      <c r="P93" s="128"/>
      <c r="Q93" s="128"/>
      <c r="R93" s="129"/>
      <c r="S93" s="129"/>
      <c r="T93" s="129"/>
      <c r="U93" s="129"/>
      <c r="V93" s="129"/>
      <c r="W93" s="129"/>
      <c r="X93" s="129"/>
      <c r="Y93" s="129"/>
      <c r="Z93" s="123"/>
      <c r="AA93" s="123"/>
      <c r="AB93" s="123"/>
      <c r="AC93" s="123"/>
      <c r="AD93" s="123"/>
      <c r="AE93" s="123"/>
      <c r="AF93" s="123"/>
      <c r="AG93" s="123" t="s">
        <v>135</v>
      </c>
      <c r="AH93" s="123">
        <v>0</v>
      </c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</row>
    <row r="94" spans="1:60" outlineLevel="3" x14ac:dyDescent="0.2">
      <c r="A94" s="126"/>
      <c r="B94" s="127"/>
      <c r="C94" s="154" t="s">
        <v>136</v>
      </c>
      <c r="D94" s="130"/>
      <c r="E94" s="131">
        <v>6.5312000000000001</v>
      </c>
      <c r="F94" s="129"/>
      <c r="G94" s="129"/>
      <c r="H94" s="129"/>
      <c r="I94" s="129"/>
      <c r="J94" s="129"/>
      <c r="K94" s="129"/>
      <c r="L94" s="129"/>
      <c r="M94" s="129"/>
      <c r="N94" s="128"/>
      <c r="O94" s="128"/>
      <c r="P94" s="128"/>
      <c r="Q94" s="128"/>
      <c r="R94" s="129"/>
      <c r="S94" s="129"/>
      <c r="T94" s="129"/>
      <c r="U94" s="129"/>
      <c r="V94" s="129"/>
      <c r="W94" s="129"/>
      <c r="X94" s="129"/>
      <c r="Y94" s="129"/>
      <c r="Z94" s="123"/>
      <c r="AA94" s="123"/>
      <c r="AB94" s="123"/>
      <c r="AC94" s="123"/>
      <c r="AD94" s="123"/>
      <c r="AE94" s="123"/>
      <c r="AF94" s="123"/>
      <c r="AG94" s="123" t="s">
        <v>135</v>
      </c>
      <c r="AH94" s="123">
        <v>0</v>
      </c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</row>
    <row r="95" spans="1:60" outlineLevel="3" x14ac:dyDescent="0.2">
      <c r="A95" s="126"/>
      <c r="B95" s="127"/>
      <c r="C95" s="154" t="s">
        <v>141</v>
      </c>
      <c r="D95" s="130"/>
      <c r="E95" s="131">
        <v>13.99</v>
      </c>
      <c r="F95" s="129"/>
      <c r="G95" s="129"/>
      <c r="H95" s="129"/>
      <c r="I95" s="129"/>
      <c r="J95" s="129"/>
      <c r="K95" s="129"/>
      <c r="L95" s="129"/>
      <c r="M95" s="129"/>
      <c r="N95" s="128"/>
      <c r="O95" s="128"/>
      <c r="P95" s="128"/>
      <c r="Q95" s="128"/>
      <c r="R95" s="129"/>
      <c r="S95" s="129"/>
      <c r="T95" s="129"/>
      <c r="U95" s="129"/>
      <c r="V95" s="129"/>
      <c r="W95" s="129"/>
      <c r="X95" s="129"/>
      <c r="Y95" s="129"/>
      <c r="Z95" s="123"/>
      <c r="AA95" s="123"/>
      <c r="AB95" s="123"/>
      <c r="AC95" s="123"/>
      <c r="AD95" s="123"/>
      <c r="AE95" s="123"/>
      <c r="AF95" s="123"/>
      <c r="AG95" s="123" t="s">
        <v>135</v>
      </c>
      <c r="AH95" s="123">
        <v>0</v>
      </c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</row>
    <row r="96" spans="1:60" outlineLevel="3" x14ac:dyDescent="0.2">
      <c r="A96" s="126"/>
      <c r="B96" s="127"/>
      <c r="C96" s="154" t="s">
        <v>142</v>
      </c>
      <c r="D96" s="130"/>
      <c r="E96" s="131">
        <v>14.41</v>
      </c>
      <c r="F96" s="129"/>
      <c r="G96" s="129"/>
      <c r="H96" s="129"/>
      <c r="I96" s="129"/>
      <c r="J96" s="129"/>
      <c r="K96" s="129"/>
      <c r="L96" s="129"/>
      <c r="M96" s="129"/>
      <c r="N96" s="128"/>
      <c r="O96" s="128"/>
      <c r="P96" s="128"/>
      <c r="Q96" s="128"/>
      <c r="R96" s="129"/>
      <c r="S96" s="129"/>
      <c r="T96" s="129"/>
      <c r="U96" s="129"/>
      <c r="V96" s="129"/>
      <c r="W96" s="129"/>
      <c r="X96" s="129"/>
      <c r="Y96" s="129"/>
      <c r="Z96" s="123"/>
      <c r="AA96" s="123"/>
      <c r="AB96" s="123"/>
      <c r="AC96" s="123"/>
      <c r="AD96" s="123"/>
      <c r="AE96" s="123"/>
      <c r="AF96" s="123"/>
      <c r="AG96" s="123" t="s">
        <v>135</v>
      </c>
      <c r="AH96" s="123">
        <v>0</v>
      </c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</row>
    <row r="97" spans="1:60" outlineLevel="3" x14ac:dyDescent="0.2">
      <c r="A97" s="126"/>
      <c r="B97" s="127"/>
      <c r="C97" s="154" t="s">
        <v>143</v>
      </c>
      <c r="D97" s="130"/>
      <c r="E97" s="131">
        <v>25.34</v>
      </c>
      <c r="F97" s="129"/>
      <c r="G97" s="129"/>
      <c r="H97" s="129"/>
      <c r="I97" s="129"/>
      <c r="J97" s="129"/>
      <c r="K97" s="129"/>
      <c r="L97" s="129"/>
      <c r="M97" s="129"/>
      <c r="N97" s="128"/>
      <c r="O97" s="128"/>
      <c r="P97" s="128"/>
      <c r="Q97" s="128"/>
      <c r="R97" s="129"/>
      <c r="S97" s="129"/>
      <c r="T97" s="129"/>
      <c r="U97" s="129"/>
      <c r="V97" s="129"/>
      <c r="W97" s="129"/>
      <c r="X97" s="129"/>
      <c r="Y97" s="129"/>
      <c r="Z97" s="123"/>
      <c r="AA97" s="123"/>
      <c r="AB97" s="123"/>
      <c r="AC97" s="123"/>
      <c r="AD97" s="123"/>
      <c r="AE97" s="123"/>
      <c r="AF97" s="123"/>
      <c r="AG97" s="123" t="s">
        <v>135</v>
      </c>
      <c r="AH97" s="123">
        <v>0</v>
      </c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</row>
    <row r="98" spans="1:60" outlineLevel="3" x14ac:dyDescent="0.2">
      <c r="A98" s="126"/>
      <c r="B98" s="127"/>
      <c r="C98" s="154" t="s">
        <v>144</v>
      </c>
      <c r="D98" s="130"/>
      <c r="E98" s="131">
        <v>14.88</v>
      </c>
      <c r="F98" s="129"/>
      <c r="G98" s="129"/>
      <c r="H98" s="129"/>
      <c r="I98" s="129"/>
      <c r="J98" s="129"/>
      <c r="K98" s="129"/>
      <c r="L98" s="129"/>
      <c r="M98" s="129"/>
      <c r="N98" s="128"/>
      <c r="O98" s="128"/>
      <c r="P98" s="128"/>
      <c r="Q98" s="128"/>
      <c r="R98" s="129"/>
      <c r="S98" s="129"/>
      <c r="T98" s="129"/>
      <c r="U98" s="129"/>
      <c r="V98" s="129"/>
      <c r="W98" s="129"/>
      <c r="X98" s="129"/>
      <c r="Y98" s="129"/>
      <c r="Z98" s="123"/>
      <c r="AA98" s="123"/>
      <c r="AB98" s="123"/>
      <c r="AC98" s="123"/>
      <c r="AD98" s="123"/>
      <c r="AE98" s="123"/>
      <c r="AF98" s="123"/>
      <c r="AG98" s="123" t="s">
        <v>135</v>
      </c>
      <c r="AH98" s="123">
        <v>0</v>
      </c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</row>
    <row r="99" spans="1:60" outlineLevel="3" x14ac:dyDescent="0.2">
      <c r="A99" s="126"/>
      <c r="B99" s="127"/>
      <c r="C99" s="154" t="s">
        <v>145</v>
      </c>
      <c r="D99" s="130"/>
      <c r="E99" s="131">
        <v>18.2</v>
      </c>
      <c r="F99" s="129"/>
      <c r="G99" s="129"/>
      <c r="H99" s="129"/>
      <c r="I99" s="129"/>
      <c r="J99" s="129"/>
      <c r="K99" s="129"/>
      <c r="L99" s="129"/>
      <c r="M99" s="129"/>
      <c r="N99" s="128"/>
      <c r="O99" s="128"/>
      <c r="P99" s="128"/>
      <c r="Q99" s="128"/>
      <c r="R99" s="129"/>
      <c r="S99" s="129"/>
      <c r="T99" s="129"/>
      <c r="U99" s="129"/>
      <c r="V99" s="129"/>
      <c r="W99" s="129"/>
      <c r="X99" s="129"/>
      <c r="Y99" s="129"/>
      <c r="Z99" s="123"/>
      <c r="AA99" s="123"/>
      <c r="AB99" s="123"/>
      <c r="AC99" s="123"/>
      <c r="AD99" s="123"/>
      <c r="AE99" s="123"/>
      <c r="AF99" s="123"/>
      <c r="AG99" s="123" t="s">
        <v>135</v>
      </c>
      <c r="AH99" s="123">
        <v>0</v>
      </c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</row>
    <row r="100" spans="1:60" outlineLevel="3" x14ac:dyDescent="0.2">
      <c r="A100" s="126"/>
      <c r="B100" s="127"/>
      <c r="C100" s="154" t="s">
        <v>146</v>
      </c>
      <c r="D100" s="130"/>
      <c r="E100" s="131">
        <v>4.09</v>
      </c>
      <c r="F100" s="129"/>
      <c r="G100" s="129"/>
      <c r="H100" s="129"/>
      <c r="I100" s="129"/>
      <c r="J100" s="129"/>
      <c r="K100" s="129"/>
      <c r="L100" s="129"/>
      <c r="M100" s="129"/>
      <c r="N100" s="128"/>
      <c r="O100" s="128"/>
      <c r="P100" s="128"/>
      <c r="Q100" s="128"/>
      <c r="R100" s="129"/>
      <c r="S100" s="129"/>
      <c r="T100" s="129"/>
      <c r="U100" s="129"/>
      <c r="V100" s="129"/>
      <c r="W100" s="129"/>
      <c r="X100" s="129"/>
      <c r="Y100" s="129"/>
      <c r="Z100" s="123"/>
      <c r="AA100" s="123"/>
      <c r="AB100" s="123"/>
      <c r="AC100" s="123"/>
      <c r="AD100" s="123"/>
      <c r="AE100" s="123"/>
      <c r="AF100" s="123"/>
      <c r="AG100" s="123" t="s">
        <v>135</v>
      </c>
      <c r="AH100" s="123">
        <v>0</v>
      </c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</row>
    <row r="101" spans="1:60" outlineLevel="3" x14ac:dyDescent="0.2">
      <c r="A101" s="126"/>
      <c r="B101" s="127"/>
      <c r="C101" s="154" t="s">
        <v>147</v>
      </c>
      <c r="D101" s="130"/>
      <c r="E101" s="131">
        <v>1.23</v>
      </c>
      <c r="F101" s="129"/>
      <c r="G101" s="129"/>
      <c r="H101" s="129"/>
      <c r="I101" s="129"/>
      <c r="J101" s="129"/>
      <c r="K101" s="129"/>
      <c r="L101" s="129"/>
      <c r="M101" s="129"/>
      <c r="N101" s="128"/>
      <c r="O101" s="128"/>
      <c r="P101" s="128"/>
      <c r="Q101" s="128"/>
      <c r="R101" s="129"/>
      <c r="S101" s="129"/>
      <c r="T101" s="129"/>
      <c r="U101" s="129"/>
      <c r="V101" s="129"/>
      <c r="W101" s="129"/>
      <c r="X101" s="129"/>
      <c r="Y101" s="129"/>
      <c r="Z101" s="123"/>
      <c r="AA101" s="123"/>
      <c r="AB101" s="123"/>
      <c r="AC101" s="123"/>
      <c r="AD101" s="123"/>
      <c r="AE101" s="123"/>
      <c r="AF101" s="123"/>
      <c r="AG101" s="123" t="s">
        <v>135</v>
      </c>
      <c r="AH101" s="123">
        <v>0</v>
      </c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</row>
    <row r="102" spans="1:60" outlineLevel="1" x14ac:dyDescent="0.2">
      <c r="A102" s="139">
        <v>40</v>
      </c>
      <c r="B102" s="140" t="s">
        <v>241</v>
      </c>
      <c r="C102" s="153" t="s">
        <v>242</v>
      </c>
      <c r="D102" s="141" t="s">
        <v>129</v>
      </c>
      <c r="E102" s="142">
        <v>306.6832</v>
      </c>
      <c r="F102" s="143"/>
      <c r="G102" s="143">
        <f>E102*F102</f>
        <v>0</v>
      </c>
      <c r="H102" s="143">
        <v>6.25</v>
      </c>
      <c r="I102" s="143">
        <v>1916.77</v>
      </c>
      <c r="J102" s="143">
        <v>81.05</v>
      </c>
      <c r="K102" s="143">
        <v>24856.673360000001</v>
      </c>
      <c r="L102" s="143">
        <v>21</v>
      </c>
      <c r="M102" s="143">
        <v>32395.862399999998</v>
      </c>
      <c r="N102" s="142">
        <v>1.4999999999999999E-4</v>
      </c>
      <c r="O102" s="142">
        <v>4.6002479999999998E-2</v>
      </c>
      <c r="P102" s="142">
        <v>0</v>
      </c>
      <c r="Q102" s="142">
        <v>0</v>
      </c>
      <c r="R102" s="143"/>
      <c r="S102" s="143" t="s">
        <v>130</v>
      </c>
      <c r="T102" s="144" t="s">
        <v>130</v>
      </c>
      <c r="U102" s="129">
        <v>0.10191</v>
      </c>
      <c r="V102" s="129">
        <v>31.254084912</v>
      </c>
      <c r="W102" s="129"/>
      <c r="X102" s="129" t="s">
        <v>131</v>
      </c>
      <c r="Y102" s="129" t="s">
        <v>132</v>
      </c>
      <c r="Z102" s="123"/>
      <c r="AA102" s="123"/>
      <c r="AB102" s="123"/>
      <c r="AC102" s="123"/>
      <c r="AD102" s="123"/>
      <c r="AE102" s="123"/>
      <c r="AF102" s="123"/>
      <c r="AG102" s="123" t="s">
        <v>133</v>
      </c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</row>
    <row r="103" spans="1:60" ht="22.5" outlineLevel="2" x14ac:dyDescent="0.2">
      <c r="A103" s="126"/>
      <c r="B103" s="127"/>
      <c r="C103" s="154" t="s">
        <v>240</v>
      </c>
      <c r="D103" s="130"/>
      <c r="E103" s="131">
        <v>208.012</v>
      </c>
      <c r="F103" s="129"/>
      <c r="G103" s="129"/>
      <c r="H103" s="129"/>
      <c r="I103" s="129"/>
      <c r="J103" s="129"/>
      <c r="K103" s="129"/>
      <c r="L103" s="129"/>
      <c r="M103" s="129"/>
      <c r="N103" s="128"/>
      <c r="O103" s="128"/>
      <c r="P103" s="128"/>
      <c r="Q103" s="128"/>
      <c r="R103" s="129"/>
      <c r="S103" s="129"/>
      <c r="T103" s="129"/>
      <c r="U103" s="129"/>
      <c r="V103" s="129"/>
      <c r="W103" s="129"/>
      <c r="X103" s="129"/>
      <c r="Y103" s="129"/>
      <c r="Z103" s="123"/>
      <c r="AA103" s="123"/>
      <c r="AB103" s="123"/>
      <c r="AC103" s="123"/>
      <c r="AD103" s="123"/>
      <c r="AE103" s="123"/>
      <c r="AF103" s="123"/>
      <c r="AG103" s="123" t="s">
        <v>135</v>
      </c>
      <c r="AH103" s="123">
        <v>0</v>
      </c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</row>
    <row r="104" spans="1:60" outlineLevel="3" x14ac:dyDescent="0.2">
      <c r="A104" s="126"/>
      <c r="B104" s="127"/>
      <c r="C104" s="154" t="s">
        <v>136</v>
      </c>
      <c r="D104" s="130"/>
      <c r="E104" s="131">
        <v>6.5312000000000001</v>
      </c>
      <c r="F104" s="129"/>
      <c r="G104" s="129"/>
      <c r="H104" s="129"/>
      <c r="I104" s="129"/>
      <c r="J104" s="129"/>
      <c r="K104" s="129"/>
      <c r="L104" s="129"/>
      <c r="M104" s="129"/>
      <c r="N104" s="128"/>
      <c r="O104" s="128"/>
      <c r="P104" s="128"/>
      <c r="Q104" s="128"/>
      <c r="R104" s="129"/>
      <c r="S104" s="129"/>
      <c r="T104" s="129"/>
      <c r="U104" s="129"/>
      <c r="V104" s="129"/>
      <c r="W104" s="129"/>
      <c r="X104" s="129"/>
      <c r="Y104" s="129"/>
      <c r="Z104" s="123"/>
      <c r="AA104" s="123"/>
      <c r="AB104" s="123"/>
      <c r="AC104" s="123"/>
      <c r="AD104" s="123"/>
      <c r="AE104" s="123"/>
      <c r="AF104" s="123"/>
      <c r="AG104" s="123" t="s">
        <v>135</v>
      </c>
      <c r="AH104" s="123">
        <v>0</v>
      </c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</row>
    <row r="105" spans="1:60" outlineLevel="3" x14ac:dyDescent="0.2">
      <c r="A105" s="126"/>
      <c r="B105" s="127"/>
      <c r="C105" s="154" t="s">
        <v>141</v>
      </c>
      <c r="D105" s="130"/>
      <c r="E105" s="131">
        <v>13.99</v>
      </c>
      <c r="F105" s="129"/>
      <c r="G105" s="129"/>
      <c r="H105" s="129"/>
      <c r="I105" s="129"/>
      <c r="J105" s="129"/>
      <c r="K105" s="129"/>
      <c r="L105" s="129"/>
      <c r="M105" s="129"/>
      <c r="N105" s="128"/>
      <c r="O105" s="128"/>
      <c r="P105" s="128"/>
      <c r="Q105" s="128"/>
      <c r="R105" s="129"/>
      <c r="S105" s="129"/>
      <c r="T105" s="129"/>
      <c r="U105" s="129"/>
      <c r="V105" s="129"/>
      <c r="W105" s="129"/>
      <c r="X105" s="129"/>
      <c r="Y105" s="129"/>
      <c r="Z105" s="123"/>
      <c r="AA105" s="123"/>
      <c r="AB105" s="123"/>
      <c r="AC105" s="123"/>
      <c r="AD105" s="123"/>
      <c r="AE105" s="123"/>
      <c r="AF105" s="123"/>
      <c r="AG105" s="123" t="s">
        <v>135</v>
      </c>
      <c r="AH105" s="123">
        <v>0</v>
      </c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</row>
    <row r="106" spans="1:60" outlineLevel="3" x14ac:dyDescent="0.2">
      <c r="A106" s="126"/>
      <c r="B106" s="127"/>
      <c r="C106" s="154" t="s">
        <v>142</v>
      </c>
      <c r="D106" s="130"/>
      <c r="E106" s="131">
        <v>14.41</v>
      </c>
      <c r="F106" s="129"/>
      <c r="G106" s="129"/>
      <c r="H106" s="129"/>
      <c r="I106" s="129"/>
      <c r="J106" s="129"/>
      <c r="K106" s="129"/>
      <c r="L106" s="129"/>
      <c r="M106" s="129"/>
      <c r="N106" s="128"/>
      <c r="O106" s="128"/>
      <c r="P106" s="128"/>
      <c r="Q106" s="128"/>
      <c r="R106" s="129"/>
      <c r="S106" s="129"/>
      <c r="T106" s="129"/>
      <c r="U106" s="129"/>
      <c r="V106" s="129"/>
      <c r="W106" s="129"/>
      <c r="X106" s="129"/>
      <c r="Y106" s="129"/>
      <c r="Z106" s="123"/>
      <c r="AA106" s="123"/>
      <c r="AB106" s="123"/>
      <c r="AC106" s="123"/>
      <c r="AD106" s="123"/>
      <c r="AE106" s="123"/>
      <c r="AF106" s="123"/>
      <c r="AG106" s="123" t="s">
        <v>135</v>
      </c>
      <c r="AH106" s="123">
        <v>0</v>
      </c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</row>
    <row r="107" spans="1:60" outlineLevel="3" x14ac:dyDescent="0.2">
      <c r="A107" s="126"/>
      <c r="B107" s="127"/>
      <c r="C107" s="154" t="s">
        <v>143</v>
      </c>
      <c r="D107" s="130"/>
      <c r="E107" s="131">
        <v>25.34</v>
      </c>
      <c r="F107" s="129"/>
      <c r="G107" s="129"/>
      <c r="H107" s="129"/>
      <c r="I107" s="129"/>
      <c r="J107" s="129"/>
      <c r="K107" s="129"/>
      <c r="L107" s="129"/>
      <c r="M107" s="129"/>
      <c r="N107" s="128"/>
      <c r="O107" s="128"/>
      <c r="P107" s="128"/>
      <c r="Q107" s="128"/>
      <c r="R107" s="129"/>
      <c r="S107" s="129"/>
      <c r="T107" s="129"/>
      <c r="U107" s="129"/>
      <c r="V107" s="129"/>
      <c r="W107" s="129"/>
      <c r="X107" s="129"/>
      <c r="Y107" s="129"/>
      <c r="Z107" s="123"/>
      <c r="AA107" s="123"/>
      <c r="AB107" s="123"/>
      <c r="AC107" s="123"/>
      <c r="AD107" s="123"/>
      <c r="AE107" s="123"/>
      <c r="AF107" s="123"/>
      <c r="AG107" s="123" t="s">
        <v>135</v>
      </c>
      <c r="AH107" s="123">
        <v>0</v>
      </c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</row>
    <row r="108" spans="1:60" outlineLevel="3" x14ac:dyDescent="0.2">
      <c r="A108" s="126"/>
      <c r="B108" s="127"/>
      <c r="C108" s="154" t="s">
        <v>144</v>
      </c>
      <c r="D108" s="130"/>
      <c r="E108" s="131">
        <v>14.88</v>
      </c>
      <c r="F108" s="129"/>
      <c r="G108" s="129"/>
      <c r="H108" s="129"/>
      <c r="I108" s="129"/>
      <c r="J108" s="129"/>
      <c r="K108" s="129"/>
      <c r="L108" s="129"/>
      <c r="M108" s="129"/>
      <c r="N108" s="128"/>
      <c r="O108" s="128"/>
      <c r="P108" s="128"/>
      <c r="Q108" s="128"/>
      <c r="R108" s="129"/>
      <c r="S108" s="129"/>
      <c r="T108" s="129"/>
      <c r="U108" s="129"/>
      <c r="V108" s="129"/>
      <c r="W108" s="129"/>
      <c r="X108" s="129"/>
      <c r="Y108" s="129"/>
      <c r="Z108" s="123"/>
      <c r="AA108" s="123"/>
      <c r="AB108" s="123"/>
      <c r="AC108" s="123"/>
      <c r="AD108" s="123"/>
      <c r="AE108" s="123"/>
      <c r="AF108" s="123"/>
      <c r="AG108" s="123" t="s">
        <v>135</v>
      </c>
      <c r="AH108" s="123">
        <v>0</v>
      </c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</row>
    <row r="109" spans="1:60" outlineLevel="3" x14ac:dyDescent="0.2">
      <c r="A109" s="126"/>
      <c r="B109" s="127"/>
      <c r="C109" s="154" t="s">
        <v>145</v>
      </c>
      <c r="D109" s="130"/>
      <c r="E109" s="131">
        <v>18.2</v>
      </c>
      <c r="F109" s="129"/>
      <c r="G109" s="129"/>
      <c r="H109" s="129"/>
      <c r="I109" s="129"/>
      <c r="J109" s="129"/>
      <c r="K109" s="129"/>
      <c r="L109" s="129"/>
      <c r="M109" s="129"/>
      <c r="N109" s="128"/>
      <c r="O109" s="128"/>
      <c r="P109" s="128"/>
      <c r="Q109" s="128"/>
      <c r="R109" s="129"/>
      <c r="S109" s="129"/>
      <c r="T109" s="129"/>
      <c r="U109" s="129"/>
      <c r="V109" s="129"/>
      <c r="W109" s="129"/>
      <c r="X109" s="129"/>
      <c r="Y109" s="129"/>
      <c r="Z109" s="123"/>
      <c r="AA109" s="123"/>
      <c r="AB109" s="123"/>
      <c r="AC109" s="123"/>
      <c r="AD109" s="123"/>
      <c r="AE109" s="123"/>
      <c r="AF109" s="123"/>
      <c r="AG109" s="123" t="s">
        <v>135</v>
      </c>
      <c r="AH109" s="123">
        <v>0</v>
      </c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</row>
    <row r="110" spans="1:60" outlineLevel="3" x14ac:dyDescent="0.2">
      <c r="A110" s="126"/>
      <c r="B110" s="127"/>
      <c r="C110" s="154" t="s">
        <v>146</v>
      </c>
      <c r="D110" s="130"/>
      <c r="E110" s="131">
        <v>4.09</v>
      </c>
      <c r="F110" s="129"/>
      <c r="G110" s="129"/>
      <c r="H110" s="129"/>
      <c r="I110" s="129"/>
      <c r="J110" s="129"/>
      <c r="K110" s="129"/>
      <c r="L110" s="129"/>
      <c r="M110" s="129"/>
      <c r="N110" s="128"/>
      <c r="O110" s="128"/>
      <c r="P110" s="128"/>
      <c r="Q110" s="128"/>
      <c r="R110" s="129"/>
      <c r="S110" s="129"/>
      <c r="T110" s="129"/>
      <c r="U110" s="129"/>
      <c r="V110" s="129"/>
      <c r="W110" s="129"/>
      <c r="X110" s="129"/>
      <c r="Y110" s="129"/>
      <c r="Z110" s="123"/>
      <c r="AA110" s="123"/>
      <c r="AB110" s="123"/>
      <c r="AC110" s="123"/>
      <c r="AD110" s="123"/>
      <c r="AE110" s="123"/>
      <c r="AF110" s="123"/>
      <c r="AG110" s="123" t="s">
        <v>135</v>
      </c>
      <c r="AH110" s="123">
        <v>0</v>
      </c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</row>
    <row r="111" spans="1:60" outlineLevel="3" x14ac:dyDescent="0.2">
      <c r="A111" s="126"/>
      <c r="B111" s="127"/>
      <c r="C111" s="154" t="s">
        <v>147</v>
      </c>
      <c r="D111" s="130"/>
      <c r="E111" s="131">
        <v>1.23</v>
      </c>
      <c r="F111" s="129"/>
      <c r="G111" s="129"/>
      <c r="H111" s="129"/>
      <c r="I111" s="129"/>
      <c r="J111" s="129"/>
      <c r="K111" s="129"/>
      <c r="L111" s="129"/>
      <c r="M111" s="129"/>
      <c r="N111" s="128"/>
      <c r="O111" s="128"/>
      <c r="P111" s="128"/>
      <c r="Q111" s="128"/>
      <c r="R111" s="129"/>
      <c r="S111" s="129"/>
      <c r="T111" s="129"/>
      <c r="U111" s="129"/>
      <c r="V111" s="129"/>
      <c r="W111" s="129"/>
      <c r="X111" s="129"/>
      <c r="Y111" s="129"/>
      <c r="Z111" s="123"/>
      <c r="AA111" s="123"/>
      <c r="AB111" s="123"/>
      <c r="AC111" s="123"/>
      <c r="AD111" s="123"/>
      <c r="AE111" s="123"/>
      <c r="AF111" s="123"/>
      <c r="AG111" s="123" t="s">
        <v>135</v>
      </c>
      <c r="AH111" s="123">
        <v>0</v>
      </c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  <c r="BH111" s="123"/>
    </row>
    <row r="112" spans="1:60" x14ac:dyDescent="0.2">
      <c r="A112" s="133" t="s">
        <v>125</v>
      </c>
      <c r="B112" s="134" t="s">
        <v>95</v>
      </c>
      <c r="C112" s="152" t="s">
        <v>96</v>
      </c>
      <c r="D112" s="135"/>
      <c r="E112" s="136"/>
      <c r="F112" s="137"/>
      <c r="G112" s="137">
        <f>SUMIF(AG113:AG122,"&lt;&gt;NOR",G113:G122)</f>
        <v>0</v>
      </c>
      <c r="H112" s="137"/>
      <c r="I112" s="137">
        <f>SUM(I113:I122)</f>
        <v>0</v>
      </c>
      <c r="J112" s="137"/>
      <c r="K112" s="137">
        <f>SUM(K113:K122)</f>
        <v>4603.3104359999998</v>
      </c>
      <c r="L112" s="137"/>
      <c r="M112" s="137">
        <f>SUM(M113:M122)</f>
        <v>5569.9929999999995</v>
      </c>
      <c r="N112" s="136"/>
      <c r="O112" s="136">
        <f>SUM(O113:O122)</f>
        <v>0</v>
      </c>
      <c r="P112" s="136"/>
      <c r="Q112" s="136">
        <f>SUM(Q113:Q122)</f>
        <v>0</v>
      </c>
      <c r="R112" s="137"/>
      <c r="S112" s="137"/>
      <c r="T112" s="138"/>
      <c r="U112" s="132"/>
      <c r="V112" s="132">
        <f>SUM(V113:V122)</f>
        <v>3.6817122199999996</v>
      </c>
      <c r="W112" s="132"/>
      <c r="X112" s="132"/>
      <c r="Y112" s="132"/>
      <c r="AG112" t="s">
        <v>126</v>
      </c>
    </row>
    <row r="113" spans="1:60" outlineLevel="1" x14ac:dyDescent="0.2">
      <c r="A113" s="139">
        <v>41</v>
      </c>
      <c r="B113" s="140" t="s">
        <v>243</v>
      </c>
      <c r="C113" s="153" t="s">
        <v>244</v>
      </c>
      <c r="D113" s="141" t="s">
        <v>165</v>
      </c>
      <c r="E113" s="142">
        <v>1.31443</v>
      </c>
      <c r="F113" s="143"/>
      <c r="G113" s="143">
        <f>E113*F113</f>
        <v>0</v>
      </c>
      <c r="H113" s="143">
        <v>0</v>
      </c>
      <c r="I113" s="143">
        <v>0</v>
      </c>
      <c r="J113" s="143">
        <v>1102</v>
      </c>
      <c r="K113" s="143">
        <v>1448.5018600000001</v>
      </c>
      <c r="L113" s="143">
        <v>21</v>
      </c>
      <c r="M113" s="143">
        <v>1752.6849999999999</v>
      </c>
      <c r="N113" s="142">
        <v>0</v>
      </c>
      <c r="O113" s="142">
        <v>0</v>
      </c>
      <c r="P113" s="142">
        <v>0</v>
      </c>
      <c r="Q113" s="142">
        <v>0</v>
      </c>
      <c r="R113" s="143"/>
      <c r="S113" s="143" t="s">
        <v>130</v>
      </c>
      <c r="T113" s="144" t="s">
        <v>130</v>
      </c>
      <c r="U113" s="129">
        <v>1.82</v>
      </c>
      <c r="V113" s="129">
        <v>2.3922626</v>
      </c>
      <c r="W113" s="129"/>
      <c r="X113" s="129" t="s">
        <v>245</v>
      </c>
      <c r="Y113" s="129" t="s">
        <v>132</v>
      </c>
      <c r="Z113" s="123"/>
      <c r="AA113" s="123"/>
      <c r="AB113" s="123"/>
      <c r="AC113" s="123"/>
      <c r="AD113" s="123"/>
      <c r="AE113" s="123"/>
      <c r="AF113" s="123"/>
      <c r="AG113" s="123" t="s">
        <v>246</v>
      </c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</row>
    <row r="114" spans="1:60" ht="22.5" outlineLevel="2" x14ac:dyDescent="0.2">
      <c r="A114" s="126"/>
      <c r="B114" s="127"/>
      <c r="C114" s="213" t="s">
        <v>247</v>
      </c>
      <c r="D114" s="214"/>
      <c r="E114" s="214"/>
      <c r="F114" s="214"/>
      <c r="G114" s="214"/>
      <c r="H114" s="129"/>
      <c r="I114" s="129"/>
      <c r="J114" s="129"/>
      <c r="K114" s="129"/>
      <c r="L114" s="129"/>
      <c r="M114" s="129"/>
      <c r="N114" s="128"/>
      <c r="O114" s="128"/>
      <c r="P114" s="128"/>
      <c r="Q114" s="128"/>
      <c r="R114" s="129"/>
      <c r="S114" s="129"/>
      <c r="T114" s="129"/>
      <c r="U114" s="129"/>
      <c r="V114" s="129"/>
      <c r="W114" s="129"/>
      <c r="X114" s="129"/>
      <c r="Y114" s="129"/>
      <c r="Z114" s="123"/>
      <c r="AA114" s="123"/>
      <c r="AB114" s="123"/>
      <c r="AC114" s="123"/>
      <c r="AD114" s="123"/>
      <c r="AE114" s="123"/>
      <c r="AF114" s="123"/>
      <c r="AG114" s="123" t="s">
        <v>159</v>
      </c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51" t="str">
        <f>C114</f>
        <v>S naložením suti nebo vybouraných hmot do dopravního prostředku a na jejich vyložením, popřípadě přeložením na normální dopravní prostředek.</v>
      </c>
      <c r="BB114" s="123"/>
      <c r="BC114" s="123"/>
      <c r="BD114" s="123"/>
      <c r="BE114" s="123"/>
      <c r="BF114" s="123"/>
      <c r="BG114" s="123"/>
      <c r="BH114" s="123"/>
    </row>
    <row r="115" spans="1:60" outlineLevel="1" x14ac:dyDescent="0.2">
      <c r="A115" s="139">
        <v>42</v>
      </c>
      <c r="B115" s="140" t="s">
        <v>248</v>
      </c>
      <c r="C115" s="153" t="s">
        <v>249</v>
      </c>
      <c r="D115" s="141" t="s">
        <v>165</v>
      </c>
      <c r="E115" s="142">
        <v>0.65720999999999996</v>
      </c>
      <c r="F115" s="143"/>
      <c r="G115" s="143">
        <f>E115*F115</f>
        <v>0</v>
      </c>
      <c r="H115" s="143">
        <v>0</v>
      </c>
      <c r="I115" s="143">
        <v>0</v>
      </c>
      <c r="J115" s="143">
        <v>371</v>
      </c>
      <c r="K115" s="143">
        <v>243.82490999999999</v>
      </c>
      <c r="L115" s="143">
        <v>21</v>
      </c>
      <c r="M115" s="143">
        <v>295.0222</v>
      </c>
      <c r="N115" s="142">
        <v>0</v>
      </c>
      <c r="O115" s="142">
        <v>0</v>
      </c>
      <c r="P115" s="142">
        <v>0</v>
      </c>
      <c r="Q115" s="142">
        <v>0</v>
      </c>
      <c r="R115" s="143"/>
      <c r="S115" s="143" t="s">
        <v>130</v>
      </c>
      <c r="T115" s="144" t="s">
        <v>130</v>
      </c>
      <c r="U115" s="129">
        <v>0.49</v>
      </c>
      <c r="V115" s="129">
        <v>0.32203289999999996</v>
      </c>
      <c r="W115" s="129"/>
      <c r="X115" s="129" t="s">
        <v>245</v>
      </c>
      <c r="Y115" s="129" t="s">
        <v>132</v>
      </c>
      <c r="Z115" s="123"/>
      <c r="AA115" s="123"/>
      <c r="AB115" s="123"/>
      <c r="AC115" s="123"/>
      <c r="AD115" s="123"/>
      <c r="AE115" s="123"/>
      <c r="AF115" s="123"/>
      <c r="AG115" s="123" t="s">
        <v>246</v>
      </c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</row>
    <row r="116" spans="1:60" outlineLevel="2" x14ac:dyDescent="0.2">
      <c r="A116" s="126"/>
      <c r="B116" s="127"/>
      <c r="C116" s="213" t="s">
        <v>250</v>
      </c>
      <c r="D116" s="214"/>
      <c r="E116" s="214"/>
      <c r="F116" s="214"/>
      <c r="G116" s="214"/>
      <c r="H116" s="129"/>
      <c r="I116" s="129"/>
      <c r="J116" s="129"/>
      <c r="K116" s="129"/>
      <c r="L116" s="129"/>
      <c r="M116" s="129"/>
      <c r="N116" s="128"/>
      <c r="O116" s="128"/>
      <c r="P116" s="128"/>
      <c r="Q116" s="128"/>
      <c r="R116" s="129"/>
      <c r="S116" s="129"/>
      <c r="T116" s="129"/>
      <c r="U116" s="129"/>
      <c r="V116" s="129"/>
      <c r="W116" s="129"/>
      <c r="X116" s="129"/>
      <c r="Y116" s="129"/>
      <c r="Z116" s="123"/>
      <c r="AA116" s="123"/>
      <c r="AB116" s="123"/>
      <c r="AC116" s="123"/>
      <c r="AD116" s="123"/>
      <c r="AE116" s="123"/>
      <c r="AF116" s="123"/>
      <c r="AG116" s="123" t="s">
        <v>159</v>
      </c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</row>
    <row r="117" spans="1:60" outlineLevel="1" x14ac:dyDescent="0.2">
      <c r="A117" s="145">
        <v>43</v>
      </c>
      <c r="B117" s="146" t="s">
        <v>251</v>
      </c>
      <c r="C117" s="155" t="s">
        <v>252</v>
      </c>
      <c r="D117" s="147" t="s">
        <v>165</v>
      </c>
      <c r="E117" s="148">
        <v>5.91493</v>
      </c>
      <c r="F117" s="149"/>
      <c r="G117" s="143">
        <f t="shared" ref="G117:G118" si="4">E117*F117</f>
        <v>0</v>
      </c>
      <c r="H117" s="149">
        <v>0</v>
      </c>
      <c r="I117" s="149">
        <v>0</v>
      </c>
      <c r="J117" s="149">
        <v>30.7</v>
      </c>
      <c r="K117" s="149">
        <v>181.58835099999999</v>
      </c>
      <c r="L117" s="149">
        <v>21</v>
      </c>
      <c r="M117" s="149">
        <v>219.72390000000001</v>
      </c>
      <c r="N117" s="148">
        <v>0</v>
      </c>
      <c r="O117" s="148">
        <v>0</v>
      </c>
      <c r="P117" s="148">
        <v>0</v>
      </c>
      <c r="Q117" s="148">
        <v>0</v>
      </c>
      <c r="R117" s="149"/>
      <c r="S117" s="149" t="s">
        <v>130</v>
      </c>
      <c r="T117" s="150" t="s">
        <v>130</v>
      </c>
      <c r="U117" s="129">
        <v>0</v>
      </c>
      <c r="V117" s="129">
        <v>0</v>
      </c>
      <c r="W117" s="129"/>
      <c r="X117" s="129" t="s">
        <v>245</v>
      </c>
      <c r="Y117" s="129" t="s">
        <v>132</v>
      </c>
      <c r="Z117" s="123"/>
      <c r="AA117" s="123"/>
      <c r="AB117" s="123"/>
      <c r="AC117" s="123"/>
      <c r="AD117" s="123"/>
      <c r="AE117" s="123"/>
      <c r="AF117" s="123"/>
      <c r="AG117" s="123" t="s">
        <v>246</v>
      </c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</row>
    <row r="118" spans="1:60" ht="22.5" outlineLevel="1" x14ac:dyDescent="0.2">
      <c r="A118" s="139">
        <v>44</v>
      </c>
      <c r="B118" s="140" t="s">
        <v>253</v>
      </c>
      <c r="C118" s="153" t="s">
        <v>254</v>
      </c>
      <c r="D118" s="141" t="s">
        <v>165</v>
      </c>
      <c r="E118" s="142">
        <v>0.65720999999999996</v>
      </c>
      <c r="F118" s="143"/>
      <c r="G118" s="143">
        <f t="shared" si="4"/>
        <v>0</v>
      </c>
      <c r="H118" s="143">
        <v>0</v>
      </c>
      <c r="I118" s="143">
        <v>0</v>
      </c>
      <c r="J118" s="143">
        <v>3260</v>
      </c>
      <c r="K118" s="143">
        <v>2142.5045999999998</v>
      </c>
      <c r="L118" s="143">
        <v>21</v>
      </c>
      <c r="M118" s="143">
        <v>2592.4250000000002</v>
      </c>
      <c r="N118" s="142">
        <v>0</v>
      </c>
      <c r="O118" s="142">
        <v>0</v>
      </c>
      <c r="P118" s="142">
        <v>0</v>
      </c>
      <c r="Q118" s="142">
        <v>0</v>
      </c>
      <c r="R118" s="143"/>
      <c r="S118" s="143" t="s">
        <v>130</v>
      </c>
      <c r="T118" s="144" t="s">
        <v>130</v>
      </c>
      <c r="U118" s="129">
        <v>0</v>
      </c>
      <c r="V118" s="129">
        <v>0</v>
      </c>
      <c r="W118" s="129"/>
      <c r="X118" s="129" t="s">
        <v>245</v>
      </c>
      <c r="Y118" s="129" t="s">
        <v>132</v>
      </c>
      <c r="Z118" s="123"/>
      <c r="AA118" s="123"/>
      <c r="AB118" s="123"/>
      <c r="AC118" s="123"/>
      <c r="AD118" s="123"/>
      <c r="AE118" s="123"/>
      <c r="AF118" s="123"/>
      <c r="AG118" s="123" t="s">
        <v>246</v>
      </c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  <c r="BH118" s="123"/>
    </row>
    <row r="119" spans="1:60" outlineLevel="2" x14ac:dyDescent="0.2">
      <c r="A119" s="126"/>
      <c r="B119" s="127"/>
      <c r="C119" s="213" t="s">
        <v>255</v>
      </c>
      <c r="D119" s="214"/>
      <c r="E119" s="214"/>
      <c r="F119" s="214"/>
      <c r="G119" s="214"/>
      <c r="H119" s="129"/>
      <c r="I119" s="129"/>
      <c r="J119" s="129"/>
      <c r="K119" s="129"/>
      <c r="L119" s="129"/>
      <c r="M119" s="129"/>
      <c r="N119" s="128"/>
      <c r="O119" s="128"/>
      <c r="P119" s="128"/>
      <c r="Q119" s="128"/>
      <c r="R119" s="129"/>
      <c r="S119" s="129"/>
      <c r="T119" s="129"/>
      <c r="U119" s="129"/>
      <c r="V119" s="129"/>
      <c r="W119" s="129"/>
      <c r="X119" s="129"/>
      <c r="Y119" s="129"/>
      <c r="Z119" s="123"/>
      <c r="AA119" s="123"/>
      <c r="AB119" s="123"/>
      <c r="AC119" s="123"/>
      <c r="AD119" s="123"/>
      <c r="AE119" s="123"/>
      <c r="AF119" s="123"/>
      <c r="AG119" s="123" t="s">
        <v>159</v>
      </c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123"/>
    </row>
    <row r="120" spans="1:60" outlineLevel="1" x14ac:dyDescent="0.2">
      <c r="A120" s="139">
        <v>45</v>
      </c>
      <c r="B120" s="140" t="s">
        <v>256</v>
      </c>
      <c r="C120" s="153" t="s">
        <v>257</v>
      </c>
      <c r="D120" s="141" t="s">
        <v>165</v>
      </c>
      <c r="E120" s="142">
        <v>0.65720999999999996</v>
      </c>
      <c r="F120" s="143"/>
      <c r="G120" s="143">
        <f>E120*F120</f>
        <v>0</v>
      </c>
      <c r="H120" s="143">
        <v>0</v>
      </c>
      <c r="I120" s="143">
        <v>0</v>
      </c>
      <c r="J120" s="143">
        <v>456</v>
      </c>
      <c r="K120" s="143">
        <v>299.68775999999997</v>
      </c>
      <c r="L120" s="143">
        <v>21</v>
      </c>
      <c r="M120" s="143">
        <v>362.62490000000003</v>
      </c>
      <c r="N120" s="142">
        <v>0</v>
      </c>
      <c r="O120" s="142">
        <v>0</v>
      </c>
      <c r="P120" s="142">
        <v>0</v>
      </c>
      <c r="Q120" s="142">
        <v>0</v>
      </c>
      <c r="R120" s="143"/>
      <c r="S120" s="143" t="s">
        <v>130</v>
      </c>
      <c r="T120" s="144" t="s">
        <v>130</v>
      </c>
      <c r="U120" s="129">
        <v>0.752</v>
      </c>
      <c r="V120" s="129">
        <v>0.49422191999999998</v>
      </c>
      <c r="W120" s="129"/>
      <c r="X120" s="129" t="s">
        <v>245</v>
      </c>
      <c r="Y120" s="129" t="s">
        <v>132</v>
      </c>
      <c r="Z120" s="123"/>
      <c r="AA120" s="123"/>
      <c r="AB120" s="123"/>
      <c r="AC120" s="123"/>
      <c r="AD120" s="123"/>
      <c r="AE120" s="123"/>
      <c r="AF120" s="123"/>
      <c r="AG120" s="123" t="s">
        <v>246</v>
      </c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</row>
    <row r="121" spans="1:60" ht="22.5" outlineLevel="2" x14ac:dyDescent="0.2">
      <c r="A121" s="126"/>
      <c r="B121" s="127"/>
      <c r="C121" s="213" t="s">
        <v>247</v>
      </c>
      <c r="D121" s="214"/>
      <c r="E121" s="214"/>
      <c r="F121" s="214"/>
      <c r="G121" s="214"/>
      <c r="H121" s="129"/>
      <c r="I121" s="129"/>
      <c r="J121" s="129"/>
      <c r="K121" s="129"/>
      <c r="L121" s="129"/>
      <c r="M121" s="129"/>
      <c r="N121" s="128"/>
      <c r="O121" s="128"/>
      <c r="P121" s="128"/>
      <c r="Q121" s="128"/>
      <c r="R121" s="129"/>
      <c r="S121" s="129"/>
      <c r="T121" s="129"/>
      <c r="U121" s="129"/>
      <c r="V121" s="129"/>
      <c r="W121" s="129"/>
      <c r="X121" s="129"/>
      <c r="Y121" s="129"/>
      <c r="Z121" s="123"/>
      <c r="AA121" s="123"/>
      <c r="AB121" s="123"/>
      <c r="AC121" s="123"/>
      <c r="AD121" s="123"/>
      <c r="AE121" s="123"/>
      <c r="AF121" s="123"/>
      <c r="AG121" s="123" t="s">
        <v>159</v>
      </c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51" t="str">
        <f>C121</f>
        <v>S naložením suti nebo vybouraných hmot do dopravního prostředku a na jejich vyložením, popřípadě přeložením na normální dopravní prostředek.</v>
      </c>
      <c r="BB121" s="123"/>
      <c r="BC121" s="123"/>
      <c r="BD121" s="123"/>
      <c r="BE121" s="123"/>
      <c r="BF121" s="123"/>
      <c r="BG121" s="123"/>
      <c r="BH121" s="123"/>
    </row>
    <row r="122" spans="1:60" outlineLevel="1" x14ac:dyDescent="0.2">
      <c r="A122" s="145">
        <v>46</v>
      </c>
      <c r="B122" s="146" t="s">
        <v>258</v>
      </c>
      <c r="C122" s="155" t="s">
        <v>259</v>
      </c>
      <c r="D122" s="147" t="s">
        <v>165</v>
      </c>
      <c r="E122" s="148">
        <v>1.31443</v>
      </c>
      <c r="F122" s="149"/>
      <c r="G122" s="143">
        <f>E122*F122</f>
        <v>0</v>
      </c>
      <c r="H122" s="149">
        <v>0</v>
      </c>
      <c r="I122" s="149">
        <v>0</v>
      </c>
      <c r="J122" s="149">
        <v>218.5</v>
      </c>
      <c r="K122" s="149">
        <v>287.20295499999997</v>
      </c>
      <c r="L122" s="149">
        <v>21</v>
      </c>
      <c r="M122" s="149">
        <v>347.512</v>
      </c>
      <c r="N122" s="148">
        <v>0</v>
      </c>
      <c r="O122" s="148">
        <v>0</v>
      </c>
      <c r="P122" s="148">
        <v>0</v>
      </c>
      <c r="Q122" s="148">
        <v>0</v>
      </c>
      <c r="R122" s="149"/>
      <c r="S122" s="149" t="s">
        <v>130</v>
      </c>
      <c r="T122" s="150" t="s">
        <v>130</v>
      </c>
      <c r="U122" s="129">
        <v>0.36</v>
      </c>
      <c r="V122" s="129">
        <v>0.47319479999999997</v>
      </c>
      <c r="W122" s="129"/>
      <c r="X122" s="129" t="s">
        <v>245</v>
      </c>
      <c r="Y122" s="129" t="s">
        <v>132</v>
      </c>
      <c r="Z122" s="123"/>
      <c r="AA122" s="123"/>
      <c r="AB122" s="123"/>
      <c r="AC122" s="123"/>
      <c r="AD122" s="123"/>
      <c r="AE122" s="123"/>
      <c r="AF122" s="123"/>
      <c r="AG122" s="123" t="s">
        <v>246</v>
      </c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</row>
    <row r="123" spans="1:60" x14ac:dyDescent="0.2">
      <c r="A123" s="133" t="s">
        <v>125</v>
      </c>
      <c r="B123" s="134" t="s">
        <v>97</v>
      </c>
      <c r="C123" s="152" t="s">
        <v>29</v>
      </c>
      <c r="D123" s="135"/>
      <c r="E123" s="136"/>
      <c r="F123" s="137"/>
      <c r="G123" s="137">
        <f>SUMIF(AG124:AG124,"&lt;&gt;NOR",G124:G124)</f>
        <v>0</v>
      </c>
      <c r="H123" s="137"/>
      <c r="I123" s="137">
        <f>SUM(I124:I124)</f>
        <v>0</v>
      </c>
      <c r="J123" s="137"/>
      <c r="K123" s="137">
        <f>SUM(K124:K124)</f>
        <v>1000</v>
      </c>
      <c r="L123" s="137"/>
      <c r="M123" s="137">
        <f>SUM(M124:M124)</f>
        <v>1210</v>
      </c>
      <c r="N123" s="136"/>
      <c r="O123" s="136">
        <f>SUM(O124:O124)</f>
        <v>0</v>
      </c>
      <c r="P123" s="136"/>
      <c r="Q123" s="136">
        <f>SUM(Q124:Q124)</f>
        <v>0</v>
      </c>
      <c r="R123" s="137"/>
      <c r="S123" s="137"/>
      <c r="T123" s="138"/>
      <c r="U123" s="132"/>
      <c r="V123" s="132">
        <f>SUM(V124:V124)</f>
        <v>0</v>
      </c>
      <c r="W123" s="132"/>
      <c r="X123" s="132"/>
      <c r="Y123" s="132"/>
      <c r="AG123" t="s">
        <v>126</v>
      </c>
    </row>
    <row r="124" spans="1:60" outlineLevel="1" x14ac:dyDescent="0.2">
      <c r="A124" s="139">
        <v>47</v>
      </c>
      <c r="B124" s="140" t="s">
        <v>260</v>
      </c>
      <c r="C124" s="153" t="s">
        <v>261</v>
      </c>
      <c r="D124" s="141" t="s">
        <v>262</v>
      </c>
      <c r="E124" s="142">
        <v>1</v>
      </c>
      <c r="F124" s="143"/>
      <c r="G124" s="143">
        <f>E124*F124</f>
        <v>0</v>
      </c>
      <c r="H124" s="143">
        <v>0</v>
      </c>
      <c r="I124" s="143">
        <v>0</v>
      </c>
      <c r="J124" s="143">
        <v>1000</v>
      </c>
      <c r="K124" s="143">
        <v>1000</v>
      </c>
      <c r="L124" s="143">
        <v>21</v>
      </c>
      <c r="M124" s="143">
        <v>1210</v>
      </c>
      <c r="N124" s="142">
        <v>0</v>
      </c>
      <c r="O124" s="142">
        <v>0</v>
      </c>
      <c r="P124" s="142">
        <v>0</v>
      </c>
      <c r="Q124" s="142">
        <v>0</v>
      </c>
      <c r="R124" s="143"/>
      <c r="S124" s="143" t="s">
        <v>263</v>
      </c>
      <c r="T124" s="144" t="s">
        <v>231</v>
      </c>
      <c r="U124" s="129">
        <v>0</v>
      </c>
      <c r="V124" s="129">
        <v>0</v>
      </c>
      <c r="W124" s="129"/>
      <c r="X124" s="129" t="s">
        <v>264</v>
      </c>
      <c r="Y124" s="129" t="s">
        <v>132</v>
      </c>
      <c r="Z124" s="123"/>
      <c r="AA124" s="123"/>
      <c r="AB124" s="123"/>
      <c r="AC124" s="123"/>
      <c r="AD124" s="123"/>
      <c r="AE124" s="123"/>
      <c r="AF124" s="123"/>
      <c r="AG124" s="123" t="s">
        <v>265</v>
      </c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</row>
    <row r="125" spans="1:60" x14ac:dyDescent="0.2">
      <c r="A125" s="3"/>
      <c r="B125" s="4"/>
      <c r="C125" s="156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AE125">
        <v>12</v>
      </c>
      <c r="AF125">
        <v>21</v>
      </c>
      <c r="AG125" t="s">
        <v>111</v>
      </c>
    </row>
    <row r="126" spans="1:60" x14ac:dyDescent="0.2">
      <c r="C126" s="157"/>
      <c r="D126" s="10"/>
      <c r="AG126" t="s">
        <v>266</v>
      </c>
    </row>
    <row r="127" spans="1:60" x14ac:dyDescent="0.2">
      <c r="B127" s="114" t="s">
        <v>385</v>
      </c>
      <c r="D127" s="10"/>
      <c r="G127" s="158">
        <f>G8+G12+G14+G24+G34+G36+G52+G62+G69+G91+G112+G123</f>
        <v>0</v>
      </c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">
    <mergeCell ref="C42:G42"/>
    <mergeCell ref="C114:G114"/>
    <mergeCell ref="C116:G116"/>
    <mergeCell ref="C119:G119"/>
    <mergeCell ref="C121:G121"/>
    <mergeCell ref="C40:G40"/>
    <mergeCell ref="A1:G1"/>
    <mergeCell ref="C2:G2"/>
    <mergeCell ref="C3:G3"/>
    <mergeCell ref="C4:G4"/>
    <mergeCell ref="C29:G2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3" x14ac:dyDescent="0.2"/>
  <cols>
    <col min="1" max="1" width="3.42578125" customWidth="1"/>
    <col min="2" max="2" width="12.5703125" style="114" customWidth="1"/>
    <col min="3" max="3" width="38.28515625" style="11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15" t="s">
        <v>7</v>
      </c>
      <c r="B1" s="215"/>
      <c r="C1" s="215"/>
      <c r="D1" s="215"/>
      <c r="E1" s="215"/>
      <c r="F1" s="215"/>
      <c r="G1" s="215"/>
      <c r="AG1" t="s">
        <v>99</v>
      </c>
    </row>
    <row r="2" spans="1:60" ht="24.95" customHeight="1" x14ac:dyDescent="0.2">
      <c r="A2" s="50" t="s">
        <v>8</v>
      </c>
      <c r="B2" s="49" t="s">
        <v>43</v>
      </c>
      <c r="C2" s="216" t="s">
        <v>44</v>
      </c>
      <c r="D2" s="217"/>
      <c r="E2" s="217"/>
      <c r="F2" s="217"/>
      <c r="G2" s="218"/>
      <c r="AG2" t="s">
        <v>100</v>
      </c>
    </row>
    <row r="3" spans="1:60" ht="24.95" customHeight="1" x14ac:dyDescent="0.2">
      <c r="A3" s="50" t="s">
        <v>9</v>
      </c>
      <c r="B3" s="49" t="s">
        <v>48</v>
      </c>
      <c r="C3" s="216" t="s">
        <v>49</v>
      </c>
      <c r="D3" s="217"/>
      <c r="E3" s="217"/>
      <c r="F3" s="217"/>
      <c r="G3" s="218"/>
      <c r="AC3" s="114" t="s">
        <v>100</v>
      </c>
      <c r="AG3" t="s">
        <v>101</v>
      </c>
    </row>
    <row r="4" spans="1:60" ht="24.95" customHeight="1" x14ac:dyDescent="0.2">
      <c r="A4" s="116" t="s">
        <v>10</v>
      </c>
      <c r="B4" s="117" t="s">
        <v>48</v>
      </c>
      <c r="C4" s="219" t="s">
        <v>49</v>
      </c>
      <c r="D4" s="220"/>
      <c r="E4" s="220"/>
      <c r="F4" s="220"/>
      <c r="G4" s="221"/>
      <c r="AG4" t="s">
        <v>102</v>
      </c>
    </row>
    <row r="5" spans="1:60" x14ac:dyDescent="0.2">
      <c r="D5" s="10"/>
    </row>
    <row r="6" spans="1:60" ht="38.25" x14ac:dyDescent="0.2">
      <c r="A6" s="119" t="s">
        <v>103</v>
      </c>
      <c r="B6" s="121" t="s">
        <v>104</v>
      </c>
      <c r="C6" s="121" t="s">
        <v>105</v>
      </c>
      <c r="D6" s="120" t="s">
        <v>106</v>
      </c>
      <c r="E6" s="119" t="s">
        <v>107</v>
      </c>
      <c r="F6" s="118" t="s">
        <v>108</v>
      </c>
      <c r="G6" s="119" t="s">
        <v>31</v>
      </c>
      <c r="H6" s="122" t="s">
        <v>32</v>
      </c>
      <c r="I6" s="122" t="s">
        <v>109</v>
      </c>
      <c r="J6" s="122" t="s">
        <v>33</v>
      </c>
      <c r="K6" s="122" t="s">
        <v>110</v>
      </c>
      <c r="L6" s="122" t="s">
        <v>111</v>
      </c>
      <c r="M6" s="122" t="s">
        <v>112</v>
      </c>
      <c r="N6" s="122" t="s">
        <v>113</v>
      </c>
      <c r="O6" s="122" t="s">
        <v>114</v>
      </c>
      <c r="P6" s="122" t="s">
        <v>115</v>
      </c>
      <c r="Q6" s="122" t="s">
        <v>116</v>
      </c>
      <c r="R6" s="122" t="s">
        <v>117</v>
      </c>
      <c r="S6" s="122" t="s">
        <v>118</v>
      </c>
      <c r="T6" s="122" t="s">
        <v>119</v>
      </c>
      <c r="U6" s="122" t="s">
        <v>120</v>
      </c>
      <c r="V6" s="122" t="s">
        <v>121</v>
      </c>
      <c r="W6" s="122" t="s">
        <v>122</v>
      </c>
      <c r="X6" s="122" t="s">
        <v>123</v>
      </c>
      <c r="Y6" s="122" t="s">
        <v>124</v>
      </c>
    </row>
    <row r="7" spans="1:60" hidden="1" x14ac:dyDescent="0.2">
      <c r="A7" s="3"/>
      <c r="B7" s="4"/>
      <c r="C7" s="4"/>
      <c r="D7" s="6"/>
      <c r="E7" s="124"/>
      <c r="F7" s="125"/>
      <c r="G7" s="125"/>
      <c r="H7" s="125"/>
      <c r="I7" s="125"/>
      <c r="J7" s="125"/>
      <c r="K7" s="125"/>
      <c r="L7" s="125"/>
      <c r="M7" s="125"/>
      <c r="N7" s="124"/>
      <c r="O7" s="124"/>
      <c r="P7" s="124"/>
      <c r="Q7" s="124"/>
      <c r="R7" s="125"/>
      <c r="S7" s="125"/>
      <c r="T7" s="125"/>
      <c r="U7" s="125"/>
      <c r="V7" s="125"/>
      <c r="W7" s="125"/>
      <c r="X7" s="125"/>
      <c r="Y7" s="125"/>
    </row>
    <row r="8" spans="1:60" ht="25.5" x14ac:dyDescent="0.2">
      <c r="A8" s="133" t="s">
        <v>125</v>
      </c>
      <c r="B8" s="134" t="s">
        <v>55</v>
      </c>
      <c r="C8" s="152" t="s">
        <v>56</v>
      </c>
      <c r="D8" s="135"/>
      <c r="E8" s="136"/>
      <c r="F8" s="137"/>
      <c r="G8" s="137">
        <f>SUMIF(AG9:AG17,"&lt;&gt;NOR",G9:G17)</f>
        <v>0</v>
      </c>
      <c r="H8" s="137"/>
      <c r="I8" s="137">
        <f>SUM(I9:I17)</f>
        <v>38338.415199999996</v>
      </c>
      <c r="J8" s="137"/>
      <c r="K8" s="137">
        <f>SUM(K9:K17)</f>
        <v>73695.414799999999</v>
      </c>
      <c r="L8" s="137"/>
      <c r="M8" s="137">
        <f>SUM(M9:M17)</f>
        <v>135560.93429999999</v>
      </c>
      <c r="N8" s="136"/>
      <c r="O8" s="136">
        <f>SUM(O9:O17)</f>
        <v>1.2397205</v>
      </c>
      <c r="P8" s="136"/>
      <c r="Q8" s="136">
        <f>SUM(Q9:Q17)</f>
        <v>0</v>
      </c>
      <c r="R8" s="137"/>
      <c r="S8" s="137"/>
      <c r="T8" s="138"/>
      <c r="U8" s="132"/>
      <c r="V8" s="132">
        <f>SUM(V9:V17)</f>
        <v>87.532999999999987</v>
      </c>
      <c r="W8" s="132"/>
      <c r="X8" s="132"/>
      <c r="Y8" s="132"/>
      <c r="AG8" t="s">
        <v>126</v>
      </c>
    </row>
    <row r="9" spans="1:60" ht="45" outlineLevel="1" x14ac:dyDescent="0.2">
      <c r="A9" s="139">
        <v>1</v>
      </c>
      <c r="B9" s="140" t="s">
        <v>267</v>
      </c>
      <c r="C9" s="153" t="s">
        <v>268</v>
      </c>
      <c r="D9" s="141" t="s">
        <v>129</v>
      </c>
      <c r="E9" s="142">
        <v>88.05</v>
      </c>
      <c r="F9" s="143"/>
      <c r="G9" s="143">
        <f>E9*F9</f>
        <v>0</v>
      </c>
      <c r="H9" s="143">
        <v>414.18</v>
      </c>
      <c r="I9" s="143">
        <v>36468.548999999999</v>
      </c>
      <c r="J9" s="143">
        <v>799.82</v>
      </c>
      <c r="K9" s="143">
        <v>70424.150999999998</v>
      </c>
      <c r="L9" s="143">
        <v>21</v>
      </c>
      <c r="M9" s="143">
        <v>129340.167</v>
      </c>
      <c r="N9" s="142">
        <v>1.3520000000000001E-2</v>
      </c>
      <c r="O9" s="142">
        <v>1.190436</v>
      </c>
      <c r="P9" s="142">
        <v>0</v>
      </c>
      <c r="Q9" s="142">
        <v>0</v>
      </c>
      <c r="R9" s="143"/>
      <c r="S9" s="143" t="s">
        <v>130</v>
      </c>
      <c r="T9" s="144" t="s">
        <v>130</v>
      </c>
      <c r="U9" s="129">
        <v>0.95</v>
      </c>
      <c r="V9" s="129">
        <v>83.647499999999994</v>
      </c>
      <c r="W9" s="129"/>
      <c r="X9" s="129" t="s">
        <v>131</v>
      </c>
      <c r="Y9" s="129" t="s">
        <v>132</v>
      </c>
      <c r="Z9" s="123"/>
      <c r="AA9" s="123"/>
      <c r="AB9" s="123"/>
      <c r="AC9" s="123"/>
      <c r="AD9" s="123"/>
      <c r="AE9" s="123"/>
      <c r="AF9" s="123"/>
      <c r="AG9" s="123" t="s">
        <v>133</v>
      </c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</row>
    <row r="10" spans="1:60" outlineLevel="2" x14ac:dyDescent="0.2">
      <c r="A10" s="126"/>
      <c r="B10" s="127"/>
      <c r="C10" s="154" t="s">
        <v>141</v>
      </c>
      <c r="D10" s="130"/>
      <c r="E10" s="131">
        <v>13.99</v>
      </c>
      <c r="F10" s="129"/>
      <c r="G10" s="129"/>
      <c r="H10" s="129"/>
      <c r="I10" s="129"/>
      <c r="J10" s="129"/>
      <c r="K10" s="129"/>
      <c r="L10" s="129"/>
      <c r="M10" s="129"/>
      <c r="N10" s="128"/>
      <c r="O10" s="128"/>
      <c r="P10" s="128"/>
      <c r="Q10" s="128"/>
      <c r="R10" s="129"/>
      <c r="S10" s="129"/>
      <c r="T10" s="129"/>
      <c r="U10" s="129"/>
      <c r="V10" s="129"/>
      <c r="W10" s="129"/>
      <c r="X10" s="129"/>
      <c r="Y10" s="129"/>
      <c r="Z10" s="123"/>
      <c r="AA10" s="123"/>
      <c r="AB10" s="123"/>
      <c r="AC10" s="123"/>
      <c r="AD10" s="123"/>
      <c r="AE10" s="123"/>
      <c r="AF10" s="123"/>
      <c r="AG10" s="123" t="s">
        <v>135</v>
      </c>
      <c r="AH10" s="123">
        <v>0</v>
      </c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</row>
    <row r="11" spans="1:60" outlineLevel="3" x14ac:dyDescent="0.2">
      <c r="A11" s="126"/>
      <c r="B11" s="127"/>
      <c r="C11" s="154" t="s">
        <v>142</v>
      </c>
      <c r="D11" s="130"/>
      <c r="E11" s="131">
        <v>14.41</v>
      </c>
      <c r="F11" s="129"/>
      <c r="G11" s="129"/>
      <c r="H11" s="129"/>
      <c r="I11" s="129"/>
      <c r="J11" s="129"/>
      <c r="K11" s="129"/>
      <c r="L11" s="129"/>
      <c r="M11" s="129"/>
      <c r="N11" s="128"/>
      <c r="O11" s="128"/>
      <c r="P11" s="128"/>
      <c r="Q11" s="128"/>
      <c r="R11" s="129"/>
      <c r="S11" s="129"/>
      <c r="T11" s="129"/>
      <c r="U11" s="129"/>
      <c r="V11" s="129"/>
      <c r="W11" s="129"/>
      <c r="X11" s="129"/>
      <c r="Y11" s="129"/>
      <c r="Z11" s="123"/>
      <c r="AA11" s="123"/>
      <c r="AB11" s="123"/>
      <c r="AC11" s="123"/>
      <c r="AD11" s="123"/>
      <c r="AE11" s="123"/>
      <c r="AF11" s="123"/>
      <c r="AG11" s="123" t="s">
        <v>135</v>
      </c>
      <c r="AH11" s="123">
        <v>0</v>
      </c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</row>
    <row r="12" spans="1:60" outlineLevel="3" x14ac:dyDescent="0.2">
      <c r="A12" s="126"/>
      <c r="B12" s="127"/>
      <c r="C12" s="154" t="s">
        <v>143</v>
      </c>
      <c r="D12" s="130"/>
      <c r="E12" s="131">
        <v>25.34</v>
      </c>
      <c r="F12" s="129"/>
      <c r="G12" s="129"/>
      <c r="H12" s="129"/>
      <c r="I12" s="129"/>
      <c r="J12" s="129"/>
      <c r="K12" s="129"/>
      <c r="L12" s="129"/>
      <c r="M12" s="129"/>
      <c r="N12" s="128"/>
      <c r="O12" s="128"/>
      <c r="P12" s="128"/>
      <c r="Q12" s="128"/>
      <c r="R12" s="129"/>
      <c r="S12" s="129"/>
      <c r="T12" s="129"/>
      <c r="U12" s="129"/>
      <c r="V12" s="129"/>
      <c r="W12" s="129"/>
      <c r="X12" s="129"/>
      <c r="Y12" s="129"/>
      <c r="Z12" s="123"/>
      <c r="AA12" s="123"/>
      <c r="AB12" s="123"/>
      <c r="AC12" s="123"/>
      <c r="AD12" s="123"/>
      <c r="AE12" s="123"/>
      <c r="AF12" s="123"/>
      <c r="AG12" s="123" t="s">
        <v>135</v>
      </c>
      <c r="AH12" s="123">
        <v>0</v>
      </c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</row>
    <row r="13" spans="1:60" outlineLevel="3" x14ac:dyDescent="0.2">
      <c r="A13" s="126"/>
      <c r="B13" s="127"/>
      <c r="C13" s="154" t="s">
        <v>144</v>
      </c>
      <c r="D13" s="130"/>
      <c r="E13" s="131">
        <v>14.88</v>
      </c>
      <c r="F13" s="129"/>
      <c r="G13" s="129"/>
      <c r="H13" s="129"/>
      <c r="I13" s="129"/>
      <c r="J13" s="129"/>
      <c r="K13" s="129"/>
      <c r="L13" s="129"/>
      <c r="M13" s="129"/>
      <c r="N13" s="128"/>
      <c r="O13" s="128"/>
      <c r="P13" s="128"/>
      <c r="Q13" s="128"/>
      <c r="R13" s="129"/>
      <c r="S13" s="129"/>
      <c r="T13" s="129"/>
      <c r="U13" s="129"/>
      <c r="V13" s="129"/>
      <c r="W13" s="129"/>
      <c r="X13" s="129"/>
      <c r="Y13" s="129"/>
      <c r="Z13" s="123"/>
      <c r="AA13" s="123"/>
      <c r="AB13" s="123"/>
      <c r="AC13" s="123"/>
      <c r="AD13" s="123"/>
      <c r="AE13" s="123"/>
      <c r="AF13" s="123"/>
      <c r="AG13" s="123" t="s">
        <v>135</v>
      </c>
      <c r="AH13" s="123">
        <v>0</v>
      </c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</row>
    <row r="14" spans="1:60" outlineLevel="3" x14ac:dyDescent="0.2">
      <c r="A14" s="126"/>
      <c r="B14" s="127"/>
      <c r="C14" s="154" t="s">
        <v>145</v>
      </c>
      <c r="D14" s="130"/>
      <c r="E14" s="131">
        <v>18.2</v>
      </c>
      <c r="F14" s="129"/>
      <c r="G14" s="129"/>
      <c r="H14" s="129"/>
      <c r="I14" s="129"/>
      <c r="J14" s="129"/>
      <c r="K14" s="129"/>
      <c r="L14" s="129"/>
      <c r="M14" s="129"/>
      <c r="N14" s="128"/>
      <c r="O14" s="128"/>
      <c r="P14" s="128"/>
      <c r="Q14" s="128"/>
      <c r="R14" s="129"/>
      <c r="S14" s="129"/>
      <c r="T14" s="129"/>
      <c r="U14" s="129"/>
      <c r="V14" s="129"/>
      <c r="W14" s="129"/>
      <c r="X14" s="129"/>
      <c r="Y14" s="129"/>
      <c r="Z14" s="123"/>
      <c r="AA14" s="123"/>
      <c r="AB14" s="123"/>
      <c r="AC14" s="123"/>
      <c r="AD14" s="123"/>
      <c r="AE14" s="123"/>
      <c r="AF14" s="123"/>
      <c r="AG14" s="123" t="s">
        <v>135</v>
      </c>
      <c r="AH14" s="123">
        <v>0</v>
      </c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</row>
    <row r="15" spans="1:60" outlineLevel="3" x14ac:dyDescent="0.2">
      <c r="A15" s="126"/>
      <c r="B15" s="127"/>
      <c r="C15" s="154" t="s">
        <v>147</v>
      </c>
      <c r="D15" s="130"/>
      <c r="E15" s="131">
        <v>1.23</v>
      </c>
      <c r="F15" s="129"/>
      <c r="G15" s="129"/>
      <c r="H15" s="129"/>
      <c r="I15" s="129"/>
      <c r="J15" s="129"/>
      <c r="K15" s="129"/>
      <c r="L15" s="129"/>
      <c r="M15" s="129"/>
      <c r="N15" s="128"/>
      <c r="O15" s="128"/>
      <c r="P15" s="128"/>
      <c r="Q15" s="128"/>
      <c r="R15" s="129"/>
      <c r="S15" s="129"/>
      <c r="T15" s="129"/>
      <c r="U15" s="129"/>
      <c r="V15" s="129"/>
      <c r="W15" s="129"/>
      <c r="X15" s="129"/>
      <c r="Y15" s="129"/>
      <c r="Z15" s="123"/>
      <c r="AA15" s="123"/>
      <c r="AB15" s="123"/>
      <c r="AC15" s="123"/>
      <c r="AD15" s="123"/>
      <c r="AE15" s="123"/>
      <c r="AF15" s="123"/>
      <c r="AG15" s="123" t="s">
        <v>135</v>
      </c>
      <c r="AH15" s="123">
        <v>0</v>
      </c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</row>
    <row r="16" spans="1:60" ht="45" outlineLevel="1" x14ac:dyDescent="0.2">
      <c r="A16" s="139">
        <v>2</v>
      </c>
      <c r="B16" s="140" t="s">
        <v>269</v>
      </c>
      <c r="C16" s="153" t="s">
        <v>270</v>
      </c>
      <c r="D16" s="141" t="s">
        <v>129</v>
      </c>
      <c r="E16" s="142">
        <v>4.09</v>
      </c>
      <c r="F16" s="143"/>
      <c r="G16" s="143">
        <f>E16*F16</f>
        <v>0</v>
      </c>
      <c r="H16" s="143">
        <v>457.18</v>
      </c>
      <c r="I16" s="143">
        <v>1869.8661999999999</v>
      </c>
      <c r="J16" s="143">
        <v>799.82</v>
      </c>
      <c r="K16" s="143">
        <v>3271.2638000000002</v>
      </c>
      <c r="L16" s="143">
        <v>21</v>
      </c>
      <c r="M16" s="143">
        <v>6220.7673000000004</v>
      </c>
      <c r="N16" s="142">
        <v>1.205E-2</v>
      </c>
      <c r="O16" s="142">
        <v>4.9284499999999995E-2</v>
      </c>
      <c r="P16" s="142">
        <v>0</v>
      </c>
      <c r="Q16" s="142">
        <v>0</v>
      </c>
      <c r="R16" s="143"/>
      <c r="S16" s="143" t="s">
        <v>130</v>
      </c>
      <c r="T16" s="144" t="s">
        <v>130</v>
      </c>
      <c r="U16" s="129">
        <v>0.95</v>
      </c>
      <c r="V16" s="129">
        <v>3.8854999999999995</v>
      </c>
      <c r="W16" s="129"/>
      <c r="X16" s="129" t="s">
        <v>131</v>
      </c>
      <c r="Y16" s="129" t="s">
        <v>132</v>
      </c>
      <c r="Z16" s="123"/>
      <c r="AA16" s="123"/>
      <c r="AB16" s="123"/>
      <c r="AC16" s="123"/>
      <c r="AD16" s="123"/>
      <c r="AE16" s="123"/>
      <c r="AF16" s="123"/>
      <c r="AG16" s="123" t="s">
        <v>133</v>
      </c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</row>
    <row r="17" spans="1:60" outlineLevel="2" x14ac:dyDescent="0.2">
      <c r="A17" s="126"/>
      <c r="B17" s="127"/>
      <c r="C17" s="154" t="s">
        <v>146</v>
      </c>
      <c r="D17" s="130"/>
      <c r="E17" s="131">
        <v>4.09</v>
      </c>
      <c r="F17" s="129"/>
      <c r="G17" s="129"/>
      <c r="H17" s="129"/>
      <c r="I17" s="129"/>
      <c r="J17" s="129"/>
      <c r="K17" s="129"/>
      <c r="L17" s="129"/>
      <c r="M17" s="129"/>
      <c r="N17" s="128"/>
      <c r="O17" s="128"/>
      <c r="P17" s="128"/>
      <c r="Q17" s="128"/>
      <c r="R17" s="129"/>
      <c r="S17" s="129"/>
      <c r="T17" s="129"/>
      <c r="U17" s="129"/>
      <c r="V17" s="129"/>
      <c r="W17" s="129"/>
      <c r="X17" s="129"/>
      <c r="Y17" s="129"/>
      <c r="Z17" s="123"/>
      <c r="AA17" s="123"/>
      <c r="AB17" s="123"/>
      <c r="AC17" s="123"/>
      <c r="AD17" s="123"/>
      <c r="AE17" s="123"/>
      <c r="AF17" s="123"/>
      <c r="AG17" s="123" t="s">
        <v>135</v>
      </c>
      <c r="AH17" s="123">
        <v>0</v>
      </c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</row>
    <row r="18" spans="1:60" x14ac:dyDescent="0.2">
      <c r="A18" s="133" t="s">
        <v>125</v>
      </c>
      <c r="B18" s="134" t="s">
        <v>63</v>
      </c>
      <c r="C18" s="152" t="s">
        <v>64</v>
      </c>
      <c r="D18" s="135"/>
      <c r="E18" s="136"/>
      <c r="F18" s="137"/>
      <c r="G18" s="137">
        <f>SUMIF(AG19:AG21,"&lt;&gt;NOR",G19:G21)</f>
        <v>0</v>
      </c>
      <c r="H18" s="137"/>
      <c r="I18" s="137">
        <f>SUM(I19:I21)</f>
        <v>51.338000000000008</v>
      </c>
      <c r="J18" s="137"/>
      <c r="K18" s="137">
        <f>SUM(K19:K21)</f>
        <v>1180.242</v>
      </c>
      <c r="L18" s="137"/>
      <c r="M18" s="137">
        <f>SUM(M19:M21)</f>
        <v>1490.2117999999998</v>
      </c>
      <c r="N18" s="136"/>
      <c r="O18" s="136">
        <f>SUM(O19:O21)</f>
        <v>1.7556000000000002E-3</v>
      </c>
      <c r="P18" s="136"/>
      <c r="Q18" s="136">
        <f>SUM(Q19:Q21)</f>
        <v>6.2935600000000008E-2</v>
      </c>
      <c r="R18" s="137"/>
      <c r="S18" s="137"/>
      <c r="T18" s="138"/>
      <c r="U18" s="132"/>
      <c r="V18" s="132">
        <f>SUM(V19:V21)</f>
        <v>1.8619999999999999</v>
      </c>
      <c r="W18" s="132"/>
      <c r="X18" s="132"/>
      <c r="Y18" s="132"/>
      <c r="AG18" t="s">
        <v>126</v>
      </c>
    </row>
    <row r="19" spans="1:60" ht="22.5" outlineLevel="1" x14ac:dyDescent="0.2">
      <c r="A19" s="139">
        <v>3</v>
      </c>
      <c r="B19" s="140" t="s">
        <v>271</v>
      </c>
      <c r="C19" s="153" t="s">
        <v>272</v>
      </c>
      <c r="D19" s="141" t="s">
        <v>129</v>
      </c>
      <c r="E19" s="142">
        <v>5.32</v>
      </c>
      <c r="F19" s="143"/>
      <c r="G19" s="143">
        <f>E19*F19</f>
        <v>0</v>
      </c>
      <c r="H19" s="143">
        <v>9.65</v>
      </c>
      <c r="I19" s="143">
        <v>51.338000000000008</v>
      </c>
      <c r="J19" s="143">
        <v>221.85</v>
      </c>
      <c r="K19" s="143">
        <v>1180.242</v>
      </c>
      <c r="L19" s="143">
        <v>21</v>
      </c>
      <c r="M19" s="143">
        <v>1490.2117999999998</v>
      </c>
      <c r="N19" s="142">
        <v>3.3E-4</v>
      </c>
      <c r="O19" s="142">
        <v>1.7556000000000002E-3</v>
      </c>
      <c r="P19" s="142">
        <v>1.183E-2</v>
      </c>
      <c r="Q19" s="142">
        <v>6.2935600000000008E-2</v>
      </c>
      <c r="R19" s="143"/>
      <c r="S19" s="143" t="s">
        <v>130</v>
      </c>
      <c r="T19" s="144" t="s">
        <v>130</v>
      </c>
      <c r="U19" s="129">
        <v>0.35</v>
      </c>
      <c r="V19" s="129">
        <v>1.8619999999999999</v>
      </c>
      <c r="W19" s="129"/>
      <c r="X19" s="129" t="s">
        <v>131</v>
      </c>
      <c r="Y19" s="129" t="s">
        <v>132</v>
      </c>
      <c r="Z19" s="123"/>
      <c r="AA19" s="123"/>
      <c r="AB19" s="123"/>
      <c r="AC19" s="123"/>
      <c r="AD19" s="123"/>
      <c r="AE19" s="123"/>
      <c r="AF19" s="123"/>
      <c r="AG19" s="123" t="s">
        <v>133</v>
      </c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</row>
    <row r="20" spans="1:60" outlineLevel="2" x14ac:dyDescent="0.2">
      <c r="A20" s="126"/>
      <c r="B20" s="127"/>
      <c r="C20" s="154" t="s">
        <v>146</v>
      </c>
      <c r="D20" s="130"/>
      <c r="E20" s="131">
        <v>4.09</v>
      </c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8"/>
      <c r="Q20" s="128"/>
      <c r="R20" s="129"/>
      <c r="S20" s="129"/>
      <c r="T20" s="129"/>
      <c r="U20" s="129"/>
      <c r="V20" s="129"/>
      <c r="W20" s="129"/>
      <c r="X20" s="129"/>
      <c r="Y20" s="129"/>
      <c r="Z20" s="123"/>
      <c r="AA20" s="123"/>
      <c r="AB20" s="123"/>
      <c r="AC20" s="123"/>
      <c r="AD20" s="123"/>
      <c r="AE20" s="123"/>
      <c r="AF20" s="123"/>
      <c r="AG20" s="123" t="s">
        <v>135</v>
      </c>
      <c r="AH20" s="123">
        <v>0</v>
      </c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</row>
    <row r="21" spans="1:60" outlineLevel="3" x14ac:dyDescent="0.2">
      <c r="A21" s="126"/>
      <c r="B21" s="127"/>
      <c r="C21" s="154" t="s">
        <v>147</v>
      </c>
      <c r="D21" s="130"/>
      <c r="E21" s="131">
        <v>1.23</v>
      </c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8"/>
      <c r="Q21" s="128"/>
      <c r="R21" s="129"/>
      <c r="S21" s="129"/>
      <c r="T21" s="129"/>
      <c r="U21" s="129"/>
      <c r="V21" s="129"/>
      <c r="W21" s="129"/>
      <c r="X21" s="129"/>
      <c r="Y21" s="129"/>
      <c r="Z21" s="123"/>
      <c r="AA21" s="123"/>
      <c r="AB21" s="123"/>
      <c r="AC21" s="123"/>
      <c r="AD21" s="123"/>
      <c r="AE21" s="123"/>
      <c r="AF21" s="123"/>
      <c r="AG21" s="123" t="s">
        <v>135</v>
      </c>
      <c r="AH21" s="123">
        <v>0</v>
      </c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</row>
    <row r="22" spans="1:60" x14ac:dyDescent="0.2">
      <c r="A22" s="133" t="s">
        <v>125</v>
      </c>
      <c r="B22" s="134" t="s">
        <v>65</v>
      </c>
      <c r="C22" s="152" t="s">
        <v>66</v>
      </c>
      <c r="D22" s="135"/>
      <c r="E22" s="136"/>
      <c r="F22" s="137"/>
      <c r="G22" s="137">
        <f>SUMIF(AG23:AG23,"&lt;&gt;NOR",G23:G23)</f>
        <v>0</v>
      </c>
      <c r="H22" s="137"/>
      <c r="I22" s="137">
        <f>SUM(I23:I23)</f>
        <v>0</v>
      </c>
      <c r="J22" s="137"/>
      <c r="K22" s="137">
        <f>SUM(K23:K23)</f>
        <v>1556.81592</v>
      </c>
      <c r="L22" s="137"/>
      <c r="M22" s="137">
        <f>SUM(M23:M23)</f>
        <v>1883.7521999999999</v>
      </c>
      <c r="N22" s="136"/>
      <c r="O22" s="136">
        <f>SUM(O23:O23)</f>
        <v>0</v>
      </c>
      <c r="P22" s="136"/>
      <c r="Q22" s="136">
        <f>SUM(Q23:Q23)</f>
        <v>0</v>
      </c>
      <c r="R22" s="137"/>
      <c r="S22" s="137"/>
      <c r="T22" s="138"/>
      <c r="U22" s="132"/>
      <c r="V22" s="132">
        <f>SUM(V23:V23)</f>
        <v>2.3488801599999998</v>
      </c>
      <c r="W22" s="132"/>
      <c r="X22" s="132"/>
      <c r="Y22" s="132"/>
      <c r="AG22" t="s">
        <v>126</v>
      </c>
    </row>
    <row r="23" spans="1:60" outlineLevel="1" x14ac:dyDescent="0.2">
      <c r="A23" s="145">
        <v>4</v>
      </c>
      <c r="B23" s="146" t="s">
        <v>163</v>
      </c>
      <c r="C23" s="155" t="s">
        <v>164</v>
      </c>
      <c r="D23" s="147" t="s">
        <v>165</v>
      </c>
      <c r="E23" s="148">
        <v>1.2414799999999999</v>
      </c>
      <c r="F23" s="149"/>
      <c r="G23" s="143">
        <f>E23*F23</f>
        <v>0</v>
      </c>
      <c r="H23" s="149">
        <v>0</v>
      </c>
      <c r="I23" s="149">
        <v>0</v>
      </c>
      <c r="J23" s="149">
        <v>1254</v>
      </c>
      <c r="K23" s="149">
        <v>1556.81592</v>
      </c>
      <c r="L23" s="149">
        <v>21</v>
      </c>
      <c r="M23" s="149">
        <v>1883.7521999999999</v>
      </c>
      <c r="N23" s="148">
        <v>0</v>
      </c>
      <c r="O23" s="148">
        <v>0</v>
      </c>
      <c r="P23" s="148">
        <v>0</v>
      </c>
      <c r="Q23" s="148">
        <v>0</v>
      </c>
      <c r="R23" s="149"/>
      <c r="S23" s="149" t="s">
        <v>130</v>
      </c>
      <c r="T23" s="150" t="s">
        <v>130</v>
      </c>
      <c r="U23" s="129">
        <v>1.8919999999999999</v>
      </c>
      <c r="V23" s="129">
        <v>2.3488801599999998</v>
      </c>
      <c r="W23" s="129"/>
      <c r="X23" s="129" t="s">
        <v>166</v>
      </c>
      <c r="Y23" s="129" t="s">
        <v>132</v>
      </c>
      <c r="Z23" s="123"/>
      <c r="AA23" s="123"/>
      <c r="AB23" s="123"/>
      <c r="AC23" s="123"/>
      <c r="AD23" s="123"/>
      <c r="AE23" s="123"/>
      <c r="AF23" s="123"/>
      <c r="AG23" s="123" t="s">
        <v>167</v>
      </c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</row>
    <row r="24" spans="1:60" x14ac:dyDescent="0.2">
      <c r="A24" s="133" t="s">
        <v>125</v>
      </c>
      <c r="B24" s="134" t="s">
        <v>67</v>
      </c>
      <c r="C24" s="152" t="s">
        <v>68</v>
      </c>
      <c r="D24" s="135"/>
      <c r="E24" s="136"/>
      <c r="F24" s="137"/>
      <c r="G24" s="137">
        <f>SUMIF(AG25:AG31,"&lt;&gt;NOR",G25:G31)</f>
        <v>0</v>
      </c>
      <c r="H24" s="137"/>
      <c r="I24" s="137">
        <f>SUM(I25:I31)</f>
        <v>41676.955880000001</v>
      </c>
      <c r="J24" s="137"/>
      <c r="K24" s="137">
        <f>SUM(K25:K31)</f>
        <v>32874.943019999999</v>
      </c>
      <c r="L24" s="137"/>
      <c r="M24" s="137">
        <f>SUM(M25:M31)</f>
        <v>90207.786899999992</v>
      </c>
      <c r="N24" s="136"/>
      <c r="O24" s="136">
        <f>SUM(O25:O31)</f>
        <v>2.011695</v>
      </c>
      <c r="P24" s="136"/>
      <c r="Q24" s="136">
        <f>SUM(Q25:Q31)</f>
        <v>4.2560000000000001E-2</v>
      </c>
      <c r="R24" s="137"/>
      <c r="S24" s="137"/>
      <c r="T24" s="138"/>
      <c r="U24" s="132"/>
      <c r="V24" s="132">
        <f>SUM(V25:V31)</f>
        <v>34.603822700000002</v>
      </c>
      <c r="W24" s="132"/>
      <c r="X24" s="132"/>
      <c r="Y24" s="132"/>
      <c r="AG24" t="s">
        <v>126</v>
      </c>
    </row>
    <row r="25" spans="1:60" ht="33.75" outlineLevel="1" x14ac:dyDescent="0.2">
      <c r="A25" s="139">
        <v>5</v>
      </c>
      <c r="B25" s="140" t="s">
        <v>273</v>
      </c>
      <c r="C25" s="153" t="s">
        <v>274</v>
      </c>
      <c r="D25" s="141" t="s">
        <v>129</v>
      </c>
      <c r="E25" s="142">
        <v>5.32</v>
      </c>
      <c r="F25" s="143"/>
      <c r="G25" s="143">
        <f>E25*F25</f>
        <v>0</v>
      </c>
      <c r="H25" s="143">
        <v>0</v>
      </c>
      <c r="I25" s="143">
        <v>0</v>
      </c>
      <c r="J25" s="143">
        <v>34.700000000000003</v>
      </c>
      <c r="K25" s="143">
        <v>184.60400000000001</v>
      </c>
      <c r="L25" s="143">
        <v>21</v>
      </c>
      <c r="M25" s="143">
        <v>223.36599999999999</v>
      </c>
      <c r="N25" s="142">
        <v>0</v>
      </c>
      <c r="O25" s="142">
        <v>0</v>
      </c>
      <c r="P25" s="142">
        <v>8.0000000000000002E-3</v>
      </c>
      <c r="Q25" s="142">
        <v>4.2560000000000001E-2</v>
      </c>
      <c r="R25" s="143"/>
      <c r="S25" s="143" t="s">
        <v>130</v>
      </c>
      <c r="T25" s="144" t="s">
        <v>130</v>
      </c>
      <c r="U25" s="129">
        <v>0.05</v>
      </c>
      <c r="V25" s="129">
        <v>0.26600000000000001</v>
      </c>
      <c r="W25" s="129"/>
      <c r="X25" s="129" t="s">
        <v>131</v>
      </c>
      <c r="Y25" s="129" t="s">
        <v>132</v>
      </c>
      <c r="Z25" s="123"/>
      <c r="AA25" s="123"/>
      <c r="AB25" s="123"/>
      <c r="AC25" s="123"/>
      <c r="AD25" s="123"/>
      <c r="AE25" s="123"/>
      <c r="AF25" s="123"/>
      <c r="AG25" s="123" t="s">
        <v>133</v>
      </c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</row>
    <row r="26" spans="1:60" outlineLevel="2" x14ac:dyDescent="0.2">
      <c r="A26" s="126"/>
      <c r="B26" s="127"/>
      <c r="C26" s="154" t="s">
        <v>146</v>
      </c>
      <c r="D26" s="130"/>
      <c r="E26" s="131">
        <v>4.09</v>
      </c>
      <c r="F26" s="129"/>
      <c r="G26" s="129"/>
      <c r="H26" s="129"/>
      <c r="I26" s="129"/>
      <c r="J26" s="129"/>
      <c r="K26" s="129"/>
      <c r="L26" s="129"/>
      <c r="M26" s="129"/>
      <c r="N26" s="128"/>
      <c r="O26" s="128"/>
      <c r="P26" s="128"/>
      <c r="Q26" s="128"/>
      <c r="R26" s="129"/>
      <c r="S26" s="129"/>
      <c r="T26" s="129"/>
      <c r="U26" s="129"/>
      <c r="V26" s="129"/>
      <c r="W26" s="129"/>
      <c r="X26" s="129"/>
      <c r="Y26" s="129"/>
      <c r="Z26" s="123"/>
      <c r="AA26" s="123"/>
      <c r="AB26" s="123"/>
      <c r="AC26" s="123"/>
      <c r="AD26" s="123"/>
      <c r="AE26" s="123"/>
      <c r="AF26" s="123"/>
      <c r="AG26" s="123" t="s">
        <v>135</v>
      </c>
      <c r="AH26" s="123">
        <v>0</v>
      </c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</row>
    <row r="27" spans="1:60" outlineLevel="3" x14ac:dyDescent="0.2">
      <c r="A27" s="126"/>
      <c r="B27" s="127"/>
      <c r="C27" s="154" t="s">
        <v>147</v>
      </c>
      <c r="D27" s="130"/>
      <c r="E27" s="131">
        <v>1.23</v>
      </c>
      <c r="F27" s="129"/>
      <c r="G27" s="129"/>
      <c r="H27" s="129"/>
      <c r="I27" s="129"/>
      <c r="J27" s="129"/>
      <c r="K27" s="129"/>
      <c r="L27" s="129"/>
      <c r="M27" s="129"/>
      <c r="N27" s="128"/>
      <c r="O27" s="128"/>
      <c r="P27" s="128"/>
      <c r="Q27" s="128"/>
      <c r="R27" s="129"/>
      <c r="S27" s="129"/>
      <c r="T27" s="129"/>
      <c r="U27" s="129"/>
      <c r="V27" s="129"/>
      <c r="W27" s="129"/>
      <c r="X27" s="129"/>
      <c r="Y27" s="129"/>
      <c r="Z27" s="123"/>
      <c r="AA27" s="123"/>
      <c r="AB27" s="123"/>
      <c r="AC27" s="123"/>
      <c r="AD27" s="123"/>
      <c r="AE27" s="123"/>
      <c r="AF27" s="123"/>
      <c r="AG27" s="123" t="s">
        <v>135</v>
      </c>
      <c r="AH27" s="123">
        <v>0</v>
      </c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</row>
    <row r="28" spans="1:60" ht="22.5" outlineLevel="1" x14ac:dyDescent="0.2">
      <c r="A28" s="139">
        <v>6</v>
      </c>
      <c r="B28" s="140" t="s">
        <v>275</v>
      </c>
      <c r="C28" s="153" t="s">
        <v>276</v>
      </c>
      <c r="D28" s="141" t="s">
        <v>277</v>
      </c>
      <c r="E28" s="142">
        <v>38.317999999999998</v>
      </c>
      <c r="F28" s="143"/>
      <c r="G28" s="143">
        <f>E28*F28</f>
        <v>0</v>
      </c>
      <c r="H28" s="143">
        <v>1087.6600000000001</v>
      </c>
      <c r="I28" s="143">
        <v>41676.955880000001</v>
      </c>
      <c r="J28" s="143">
        <v>770.34</v>
      </c>
      <c r="K28" s="143">
        <v>29517.88812</v>
      </c>
      <c r="L28" s="143">
        <v>21</v>
      </c>
      <c r="M28" s="143">
        <v>86145.756399999998</v>
      </c>
      <c r="N28" s="142">
        <v>5.2499999999999998E-2</v>
      </c>
      <c r="O28" s="142">
        <v>2.011695</v>
      </c>
      <c r="P28" s="142">
        <v>0</v>
      </c>
      <c r="Q28" s="142">
        <v>0</v>
      </c>
      <c r="R28" s="143"/>
      <c r="S28" s="143" t="s">
        <v>130</v>
      </c>
      <c r="T28" s="144" t="s">
        <v>130</v>
      </c>
      <c r="U28" s="129">
        <v>0.8</v>
      </c>
      <c r="V28" s="129">
        <v>30.654399999999999</v>
      </c>
      <c r="W28" s="129"/>
      <c r="X28" s="129" t="s">
        <v>131</v>
      </c>
      <c r="Y28" s="129" t="s">
        <v>132</v>
      </c>
      <c r="Z28" s="123"/>
      <c r="AA28" s="123"/>
      <c r="AB28" s="123"/>
      <c r="AC28" s="123"/>
      <c r="AD28" s="123"/>
      <c r="AE28" s="123"/>
      <c r="AF28" s="123"/>
      <c r="AG28" s="123" t="s">
        <v>133</v>
      </c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</row>
    <row r="29" spans="1:60" ht="22.5" outlineLevel="2" x14ac:dyDescent="0.2">
      <c r="A29" s="126"/>
      <c r="B29" s="127"/>
      <c r="C29" s="213" t="s">
        <v>278</v>
      </c>
      <c r="D29" s="214"/>
      <c r="E29" s="214"/>
      <c r="F29" s="214"/>
      <c r="G29" s="214"/>
      <c r="H29" s="129"/>
      <c r="I29" s="129"/>
      <c r="J29" s="129"/>
      <c r="K29" s="129"/>
      <c r="L29" s="129"/>
      <c r="M29" s="129"/>
      <c r="N29" s="128"/>
      <c r="O29" s="128"/>
      <c r="P29" s="128"/>
      <c r="Q29" s="128"/>
      <c r="R29" s="129"/>
      <c r="S29" s="129"/>
      <c r="T29" s="129"/>
      <c r="U29" s="129"/>
      <c r="V29" s="129"/>
      <c r="W29" s="129"/>
      <c r="X29" s="129"/>
      <c r="Y29" s="129"/>
      <c r="Z29" s="123"/>
      <c r="AA29" s="123"/>
      <c r="AB29" s="123"/>
      <c r="AC29" s="123"/>
      <c r="AD29" s="123"/>
      <c r="AE29" s="123"/>
      <c r="AF29" s="123"/>
      <c r="AG29" s="123" t="s">
        <v>159</v>
      </c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51" t="str">
        <f>C29</f>
        <v>Vyříznutí otvoru v podkladu pro osazení stroje na foukání izolace, foukání a dodávka izolace. Zapravení vyřezaného otvoru.</v>
      </c>
      <c r="BB29" s="123"/>
      <c r="BC29" s="123"/>
      <c r="BD29" s="123"/>
      <c r="BE29" s="123"/>
      <c r="BF29" s="123"/>
      <c r="BG29" s="123"/>
      <c r="BH29" s="123"/>
    </row>
    <row r="30" spans="1:60" outlineLevel="2" x14ac:dyDescent="0.2">
      <c r="A30" s="126"/>
      <c r="B30" s="127"/>
      <c r="C30" s="154" t="s">
        <v>279</v>
      </c>
      <c r="D30" s="130"/>
      <c r="E30" s="131">
        <v>38.317999999999998</v>
      </c>
      <c r="F30" s="129"/>
      <c r="G30" s="129"/>
      <c r="H30" s="129"/>
      <c r="I30" s="129"/>
      <c r="J30" s="129"/>
      <c r="K30" s="129"/>
      <c r="L30" s="129"/>
      <c r="M30" s="129"/>
      <c r="N30" s="128"/>
      <c r="O30" s="128"/>
      <c r="P30" s="128"/>
      <c r="Q30" s="128"/>
      <c r="R30" s="129"/>
      <c r="S30" s="129"/>
      <c r="T30" s="129"/>
      <c r="U30" s="129"/>
      <c r="V30" s="129"/>
      <c r="W30" s="129"/>
      <c r="X30" s="129"/>
      <c r="Y30" s="129"/>
      <c r="Z30" s="123"/>
      <c r="AA30" s="123"/>
      <c r="AB30" s="123"/>
      <c r="AC30" s="123"/>
      <c r="AD30" s="123"/>
      <c r="AE30" s="123"/>
      <c r="AF30" s="123"/>
      <c r="AG30" s="123" t="s">
        <v>135</v>
      </c>
      <c r="AH30" s="123">
        <v>0</v>
      </c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</row>
    <row r="31" spans="1:60" ht="22.5" outlineLevel="1" x14ac:dyDescent="0.2">
      <c r="A31" s="145">
        <v>7</v>
      </c>
      <c r="B31" s="146" t="s">
        <v>280</v>
      </c>
      <c r="C31" s="155" t="s">
        <v>281</v>
      </c>
      <c r="D31" s="147" t="s">
        <v>165</v>
      </c>
      <c r="E31" s="148">
        <v>2.0116999999999998</v>
      </c>
      <c r="F31" s="149"/>
      <c r="G31" s="143">
        <f>E31*F31</f>
        <v>0</v>
      </c>
      <c r="H31" s="149">
        <v>0</v>
      </c>
      <c r="I31" s="149">
        <v>0</v>
      </c>
      <c r="J31" s="149">
        <v>1577</v>
      </c>
      <c r="K31" s="149">
        <v>3172.4508999999998</v>
      </c>
      <c r="L31" s="149">
        <v>21</v>
      </c>
      <c r="M31" s="149">
        <v>3838.6644999999999</v>
      </c>
      <c r="N31" s="148">
        <v>0</v>
      </c>
      <c r="O31" s="148">
        <v>0</v>
      </c>
      <c r="P31" s="148">
        <v>0</v>
      </c>
      <c r="Q31" s="148">
        <v>0</v>
      </c>
      <c r="R31" s="149"/>
      <c r="S31" s="149" t="s">
        <v>130</v>
      </c>
      <c r="T31" s="150" t="s">
        <v>130</v>
      </c>
      <c r="U31" s="129">
        <v>1.831</v>
      </c>
      <c r="V31" s="129">
        <v>3.6834226999999995</v>
      </c>
      <c r="W31" s="129"/>
      <c r="X31" s="129" t="s">
        <v>166</v>
      </c>
      <c r="Y31" s="129" t="s">
        <v>132</v>
      </c>
      <c r="Z31" s="123"/>
      <c r="AA31" s="123"/>
      <c r="AB31" s="123"/>
      <c r="AC31" s="123"/>
      <c r="AD31" s="123"/>
      <c r="AE31" s="123"/>
      <c r="AF31" s="123"/>
      <c r="AG31" s="123" t="s">
        <v>167</v>
      </c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</row>
    <row r="32" spans="1:60" x14ac:dyDescent="0.2">
      <c r="A32" s="133" t="s">
        <v>125</v>
      </c>
      <c r="B32" s="134" t="s">
        <v>75</v>
      </c>
      <c r="C32" s="152" t="s">
        <v>76</v>
      </c>
      <c r="D32" s="135"/>
      <c r="E32" s="136"/>
      <c r="F32" s="137"/>
      <c r="G32" s="137">
        <f>SUMIF(AG33:AG39,"&lt;&gt;NOR",G33:G39)</f>
        <v>0</v>
      </c>
      <c r="H32" s="137"/>
      <c r="I32" s="137">
        <f>SUM(I33:I39)</f>
        <v>38294.445700000004</v>
      </c>
      <c r="J32" s="137"/>
      <c r="K32" s="137">
        <f>SUM(K33:K39)</f>
        <v>21569.614399999999</v>
      </c>
      <c r="L32" s="137"/>
      <c r="M32" s="137">
        <f>SUM(M33:M39)</f>
        <v>72435.512600000002</v>
      </c>
      <c r="N32" s="136"/>
      <c r="O32" s="136">
        <f>SUM(O33:O39)</f>
        <v>0.95867128000000001</v>
      </c>
      <c r="P32" s="136"/>
      <c r="Q32" s="136">
        <f>SUM(Q33:Q39)</f>
        <v>0</v>
      </c>
      <c r="R32" s="137"/>
      <c r="S32" s="137"/>
      <c r="T32" s="138"/>
      <c r="U32" s="132"/>
      <c r="V32" s="132">
        <f>SUM(V33:V39)</f>
        <v>26.063222519999997</v>
      </c>
      <c r="W32" s="132"/>
      <c r="X32" s="132"/>
      <c r="Y32" s="132"/>
      <c r="AG32" t="s">
        <v>126</v>
      </c>
    </row>
    <row r="33" spans="1:60" ht="22.5" outlineLevel="1" x14ac:dyDescent="0.2">
      <c r="A33" s="139">
        <v>8</v>
      </c>
      <c r="B33" s="140" t="s">
        <v>282</v>
      </c>
      <c r="C33" s="153" t="s">
        <v>283</v>
      </c>
      <c r="D33" s="141" t="s">
        <v>129</v>
      </c>
      <c r="E33" s="142">
        <v>99.82</v>
      </c>
      <c r="F33" s="143"/>
      <c r="G33" s="143">
        <f>E33*F33</f>
        <v>0</v>
      </c>
      <c r="H33" s="143">
        <v>13.51</v>
      </c>
      <c r="I33" s="143">
        <v>1348.5681999999999</v>
      </c>
      <c r="J33" s="143">
        <v>198.99</v>
      </c>
      <c r="K33" s="143">
        <v>19863.181799999998</v>
      </c>
      <c r="L33" s="143">
        <v>21</v>
      </c>
      <c r="M33" s="143">
        <v>25666.217499999999</v>
      </c>
      <c r="N33" s="142">
        <v>6.9999999999999994E-5</v>
      </c>
      <c r="O33" s="142">
        <v>6.9873999999999986E-3</v>
      </c>
      <c r="P33" s="142">
        <v>0</v>
      </c>
      <c r="Q33" s="142">
        <v>0</v>
      </c>
      <c r="R33" s="143"/>
      <c r="S33" s="143" t="s">
        <v>130</v>
      </c>
      <c r="T33" s="144" t="s">
        <v>130</v>
      </c>
      <c r="U33" s="129">
        <v>0.25</v>
      </c>
      <c r="V33" s="129">
        <v>24.954999999999998</v>
      </c>
      <c r="W33" s="129"/>
      <c r="X33" s="129" t="s">
        <v>131</v>
      </c>
      <c r="Y33" s="129" t="s">
        <v>132</v>
      </c>
      <c r="Z33" s="123"/>
      <c r="AA33" s="123"/>
      <c r="AB33" s="123"/>
      <c r="AC33" s="123"/>
      <c r="AD33" s="123"/>
      <c r="AE33" s="123"/>
      <c r="AF33" s="123"/>
      <c r="AG33" s="123" t="s">
        <v>133</v>
      </c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</row>
    <row r="34" spans="1:60" outlineLevel="2" x14ac:dyDescent="0.2">
      <c r="A34" s="126"/>
      <c r="B34" s="127"/>
      <c r="C34" s="154" t="s">
        <v>284</v>
      </c>
      <c r="D34" s="130"/>
      <c r="E34" s="131">
        <v>95.795000000000002</v>
      </c>
      <c r="F34" s="129"/>
      <c r="G34" s="129"/>
      <c r="H34" s="129"/>
      <c r="I34" s="129"/>
      <c r="J34" s="129"/>
      <c r="K34" s="129"/>
      <c r="L34" s="129"/>
      <c r="M34" s="129"/>
      <c r="N34" s="128"/>
      <c r="O34" s="128"/>
      <c r="P34" s="128"/>
      <c r="Q34" s="128"/>
      <c r="R34" s="129"/>
      <c r="S34" s="129"/>
      <c r="T34" s="129"/>
      <c r="U34" s="129"/>
      <c r="V34" s="129"/>
      <c r="W34" s="129"/>
      <c r="X34" s="129"/>
      <c r="Y34" s="129"/>
      <c r="Z34" s="123"/>
      <c r="AA34" s="123"/>
      <c r="AB34" s="123"/>
      <c r="AC34" s="123"/>
      <c r="AD34" s="123"/>
      <c r="AE34" s="123"/>
      <c r="AF34" s="123"/>
      <c r="AG34" s="123" t="s">
        <v>135</v>
      </c>
      <c r="AH34" s="123">
        <v>0</v>
      </c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</row>
    <row r="35" spans="1:60" outlineLevel="3" x14ac:dyDescent="0.2">
      <c r="A35" s="126"/>
      <c r="B35" s="127"/>
      <c r="C35" s="154" t="s">
        <v>285</v>
      </c>
      <c r="D35" s="130"/>
      <c r="E35" s="131">
        <v>4.0250000000000004</v>
      </c>
      <c r="F35" s="129"/>
      <c r="G35" s="129"/>
      <c r="H35" s="129"/>
      <c r="I35" s="129"/>
      <c r="J35" s="129"/>
      <c r="K35" s="129"/>
      <c r="L35" s="129"/>
      <c r="M35" s="129"/>
      <c r="N35" s="128"/>
      <c r="O35" s="128"/>
      <c r="P35" s="128"/>
      <c r="Q35" s="128"/>
      <c r="R35" s="129"/>
      <c r="S35" s="129"/>
      <c r="T35" s="129"/>
      <c r="U35" s="129"/>
      <c r="V35" s="129"/>
      <c r="W35" s="129"/>
      <c r="X35" s="129"/>
      <c r="Y35" s="129"/>
      <c r="Z35" s="123"/>
      <c r="AA35" s="123"/>
      <c r="AB35" s="123"/>
      <c r="AC35" s="123"/>
      <c r="AD35" s="123"/>
      <c r="AE35" s="123"/>
      <c r="AF35" s="123"/>
      <c r="AG35" s="123" t="s">
        <v>135</v>
      </c>
      <c r="AH35" s="123">
        <v>0</v>
      </c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</row>
    <row r="36" spans="1:60" ht="22.5" outlineLevel="1" x14ac:dyDescent="0.2">
      <c r="A36" s="139">
        <v>9</v>
      </c>
      <c r="B36" s="140" t="s">
        <v>286</v>
      </c>
      <c r="C36" s="153" t="s">
        <v>287</v>
      </c>
      <c r="D36" s="141" t="s">
        <v>129</v>
      </c>
      <c r="E36" s="142">
        <v>104.81100000000001</v>
      </c>
      <c r="F36" s="143"/>
      <c r="G36" s="143">
        <f>E36*F36</f>
        <v>0</v>
      </c>
      <c r="H36" s="143">
        <v>352.5</v>
      </c>
      <c r="I36" s="143">
        <v>36945.877500000002</v>
      </c>
      <c r="J36" s="143">
        <v>0</v>
      </c>
      <c r="K36" s="143">
        <v>0</v>
      </c>
      <c r="L36" s="143">
        <v>21</v>
      </c>
      <c r="M36" s="143">
        <v>44704.514799999997</v>
      </c>
      <c r="N36" s="142">
        <v>9.0799999999999995E-3</v>
      </c>
      <c r="O36" s="142">
        <v>0.95168388000000004</v>
      </c>
      <c r="P36" s="142">
        <v>0</v>
      </c>
      <c r="Q36" s="142">
        <v>0</v>
      </c>
      <c r="R36" s="143" t="s">
        <v>188</v>
      </c>
      <c r="S36" s="143" t="s">
        <v>130</v>
      </c>
      <c r="T36" s="144" t="s">
        <v>130</v>
      </c>
      <c r="U36" s="129">
        <v>0</v>
      </c>
      <c r="V36" s="129">
        <v>0</v>
      </c>
      <c r="W36" s="129"/>
      <c r="X36" s="129" t="s">
        <v>189</v>
      </c>
      <c r="Y36" s="129" t="s">
        <v>132</v>
      </c>
      <c r="Z36" s="123"/>
      <c r="AA36" s="123"/>
      <c r="AB36" s="123"/>
      <c r="AC36" s="123"/>
      <c r="AD36" s="123"/>
      <c r="AE36" s="123"/>
      <c r="AF36" s="123"/>
      <c r="AG36" s="123" t="s">
        <v>190</v>
      </c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</row>
    <row r="37" spans="1:60" outlineLevel="2" x14ac:dyDescent="0.2">
      <c r="A37" s="126"/>
      <c r="B37" s="127"/>
      <c r="C37" s="154" t="s">
        <v>288</v>
      </c>
      <c r="D37" s="130"/>
      <c r="E37" s="131">
        <v>100.58475</v>
      </c>
      <c r="F37" s="129"/>
      <c r="G37" s="129"/>
      <c r="H37" s="129"/>
      <c r="I37" s="129"/>
      <c r="J37" s="129"/>
      <c r="K37" s="129"/>
      <c r="L37" s="129"/>
      <c r="M37" s="129"/>
      <c r="N37" s="128"/>
      <c r="O37" s="128"/>
      <c r="P37" s="128"/>
      <c r="Q37" s="128"/>
      <c r="R37" s="129"/>
      <c r="S37" s="129"/>
      <c r="T37" s="129"/>
      <c r="U37" s="129"/>
      <c r="V37" s="129"/>
      <c r="W37" s="129"/>
      <c r="X37" s="129"/>
      <c r="Y37" s="129"/>
      <c r="Z37" s="123"/>
      <c r="AA37" s="123"/>
      <c r="AB37" s="123"/>
      <c r="AC37" s="123"/>
      <c r="AD37" s="123"/>
      <c r="AE37" s="123"/>
      <c r="AF37" s="123"/>
      <c r="AG37" s="123" t="s">
        <v>135</v>
      </c>
      <c r="AH37" s="123">
        <v>0</v>
      </c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</row>
    <row r="38" spans="1:60" outlineLevel="3" x14ac:dyDescent="0.2">
      <c r="A38" s="126"/>
      <c r="B38" s="127"/>
      <c r="C38" s="154" t="s">
        <v>289</v>
      </c>
      <c r="D38" s="130"/>
      <c r="E38" s="131">
        <v>4.2262500000000003</v>
      </c>
      <c r="F38" s="129"/>
      <c r="G38" s="129"/>
      <c r="H38" s="129"/>
      <c r="I38" s="129"/>
      <c r="J38" s="129"/>
      <c r="K38" s="129"/>
      <c r="L38" s="129"/>
      <c r="M38" s="129"/>
      <c r="N38" s="128"/>
      <c r="O38" s="128"/>
      <c r="P38" s="128"/>
      <c r="Q38" s="128"/>
      <c r="R38" s="129"/>
      <c r="S38" s="129"/>
      <c r="T38" s="129"/>
      <c r="U38" s="129"/>
      <c r="V38" s="129"/>
      <c r="W38" s="129"/>
      <c r="X38" s="129"/>
      <c r="Y38" s="129"/>
      <c r="Z38" s="123"/>
      <c r="AA38" s="123"/>
      <c r="AB38" s="123"/>
      <c r="AC38" s="123"/>
      <c r="AD38" s="123"/>
      <c r="AE38" s="123"/>
      <c r="AF38" s="123"/>
      <c r="AG38" s="123" t="s">
        <v>135</v>
      </c>
      <c r="AH38" s="123">
        <v>0</v>
      </c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</row>
    <row r="39" spans="1:60" ht="22.5" outlineLevel="1" x14ac:dyDescent="0.2">
      <c r="A39" s="145">
        <v>10</v>
      </c>
      <c r="B39" s="146" t="s">
        <v>290</v>
      </c>
      <c r="C39" s="155" t="s">
        <v>291</v>
      </c>
      <c r="D39" s="147" t="s">
        <v>165</v>
      </c>
      <c r="E39" s="148">
        <v>0.95867000000000002</v>
      </c>
      <c r="F39" s="149"/>
      <c r="G39" s="143">
        <f>E39*F39</f>
        <v>0</v>
      </c>
      <c r="H39" s="149">
        <v>0</v>
      </c>
      <c r="I39" s="149">
        <v>0</v>
      </c>
      <c r="J39" s="149">
        <v>1780</v>
      </c>
      <c r="K39" s="149">
        <v>1706.4326000000001</v>
      </c>
      <c r="L39" s="149">
        <v>21</v>
      </c>
      <c r="M39" s="149">
        <v>2064.7802999999999</v>
      </c>
      <c r="N39" s="148">
        <v>0</v>
      </c>
      <c r="O39" s="148">
        <v>0</v>
      </c>
      <c r="P39" s="148">
        <v>0</v>
      </c>
      <c r="Q39" s="148">
        <v>0</v>
      </c>
      <c r="R39" s="149"/>
      <c r="S39" s="149" t="s">
        <v>130</v>
      </c>
      <c r="T39" s="150" t="s">
        <v>130</v>
      </c>
      <c r="U39" s="129">
        <v>1.1559999999999999</v>
      </c>
      <c r="V39" s="129">
        <v>1.10822252</v>
      </c>
      <c r="W39" s="129"/>
      <c r="X39" s="129" t="s">
        <v>166</v>
      </c>
      <c r="Y39" s="129" t="s">
        <v>132</v>
      </c>
      <c r="Z39" s="123"/>
      <c r="AA39" s="123"/>
      <c r="AB39" s="123"/>
      <c r="AC39" s="123"/>
      <c r="AD39" s="123"/>
      <c r="AE39" s="123"/>
      <c r="AF39" s="123"/>
      <c r="AG39" s="123" t="s">
        <v>167</v>
      </c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</row>
    <row r="40" spans="1:60" x14ac:dyDescent="0.2">
      <c r="A40" s="133" t="s">
        <v>125</v>
      </c>
      <c r="B40" s="134" t="s">
        <v>87</v>
      </c>
      <c r="C40" s="152" t="s">
        <v>88</v>
      </c>
      <c r="D40" s="135"/>
      <c r="E40" s="136"/>
      <c r="F40" s="137"/>
      <c r="G40" s="137">
        <f>SUMIF(AG41:AG46,"&lt;&gt;NOR",G41:G46)</f>
        <v>0</v>
      </c>
      <c r="H40" s="137"/>
      <c r="I40" s="137">
        <f>SUM(I41:I46)</f>
        <v>2009.20433</v>
      </c>
      <c r="J40" s="137"/>
      <c r="K40" s="137">
        <f>SUM(K41:K46)</f>
        <v>16282.850920000001</v>
      </c>
      <c r="L40" s="137"/>
      <c r="M40" s="137">
        <f>SUM(M41:M46)</f>
        <v>22133.380499999999</v>
      </c>
      <c r="N40" s="136"/>
      <c r="O40" s="136">
        <f>SUM(O41:O46)</f>
        <v>3.9659130000000001E-2</v>
      </c>
      <c r="P40" s="136"/>
      <c r="Q40" s="136">
        <f>SUM(Q41:Q46)</f>
        <v>0</v>
      </c>
      <c r="R40" s="137"/>
      <c r="S40" s="137"/>
      <c r="T40" s="138"/>
      <c r="U40" s="132"/>
      <c r="V40" s="132">
        <f>SUM(V41:V46)</f>
        <v>20.639032750000002</v>
      </c>
      <c r="W40" s="132"/>
      <c r="X40" s="132"/>
      <c r="Y40" s="132"/>
      <c r="AG40" t="s">
        <v>126</v>
      </c>
    </row>
    <row r="41" spans="1:60" outlineLevel="1" x14ac:dyDescent="0.2">
      <c r="A41" s="139">
        <v>11</v>
      </c>
      <c r="B41" s="140" t="s">
        <v>292</v>
      </c>
      <c r="C41" s="153" t="s">
        <v>293</v>
      </c>
      <c r="D41" s="141" t="s">
        <v>129</v>
      </c>
      <c r="E41" s="142">
        <v>95.795000000000002</v>
      </c>
      <c r="F41" s="143"/>
      <c r="G41" s="143">
        <f>E41*F41</f>
        <v>0</v>
      </c>
      <c r="H41" s="143">
        <v>1.93</v>
      </c>
      <c r="I41" s="143">
        <v>184.88434999999998</v>
      </c>
      <c r="J41" s="143">
        <v>25.87</v>
      </c>
      <c r="K41" s="143">
        <v>2478.2166500000003</v>
      </c>
      <c r="L41" s="143">
        <v>21</v>
      </c>
      <c r="M41" s="143">
        <v>3222.3510000000001</v>
      </c>
      <c r="N41" s="142">
        <v>3.0000000000000001E-5</v>
      </c>
      <c r="O41" s="142">
        <v>2.8738500000000003E-3</v>
      </c>
      <c r="P41" s="142">
        <v>0</v>
      </c>
      <c r="Q41" s="142">
        <v>0</v>
      </c>
      <c r="R41" s="143"/>
      <c r="S41" s="143" t="s">
        <v>130</v>
      </c>
      <c r="T41" s="144" t="s">
        <v>130</v>
      </c>
      <c r="U41" s="129">
        <v>3.2480000000000002E-2</v>
      </c>
      <c r="V41" s="129">
        <v>3.1114216000000003</v>
      </c>
      <c r="W41" s="129"/>
      <c r="X41" s="129" t="s">
        <v>131</v>
      </c>
      <c r="Y41" s="129" t="s">
        <v>132</v>
      </c>
      <c r="Z41" s="123"/>
      <c r="AA41" s="123"/>
      <c r="AB41" s="123"/>
      <c r="AC41" s="123"/>
      <c r="AD41" s="123"/>
      <c r="AE41" s="123"/>
      <c r="AF41" s="123"/>
      <c r="AG41" s="123" t="s">
        <v>133</v>
      </c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</row>
    <row r="42" spans="1:60" outlineLevel="2" x14ac:dyDescent="0.2">
      <c r="A42" s="126"/>
      <c r="B42" s="127"/>
      <c r="C42" s="154" t="s">
        <v>294</v>
      </c>
      <c r="D42" s="130"/>
      <c r="E42" s="131">
        <v>95.795000000000002</v>
      </c>
      <c r="F42" s="129"/>
      <c r="G42" s="129"/>
      <c r="H42" s="129"/>
      <c r="I42" s="129"/>
      <c r="J42" s="129"/>
      <c r="K42" s="129"/>
      <c r="L42" s="129"/>
      <c r="M42" s="129"/>
      <c r="N42" s="128"/>
      <c r="O42" s="128"/>
      <c r="P42" s="128"/>
      <c r="Q42" s="128"/>
      <c r="R42" s="129"/>
      <c r="S42" s="129"/>
      <c r="T42" s="129"/>
      <c r="U42" s="129"/>
      <c r="V42" s="129"/>
      <c r="W42" s="129"/>
      <c r="X42" s="129"/>
      <c r="Y42" s="129"/>
      <c r="Z42" s="123"/>
      <c r="AA42" s="123"/>
      <c r="AB42" s="123"/>
      <c r="AC42" s="123"/>
      <c r="AD42" s="123"/>
      <c r="AE42" s="123"/>
      <c r="AF42" s="123"/>
      <c r="AG42" s="123" t="s">
        <v>135</v>
      </c>
      <c r="AH42" s="123">
        <v>0</v>
      </c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</row>
    <row r="43" spans="1:60" outlineLevel="1" x14ac:dyDescent="0.2">
      <c r="A43" s="139">
        <v>12</v>
      </c>
      <c r="B43" s="140" t="s">
        <v>295</v>
      </c>
      <c r="C43" s="153" t="s">
        <v>296</v>
      </c>
      <c r="D43" s="141" t="s">
        <v>129</v>
      </c>
      <c r="E43" s="142">
        <v>95.795000000000002</v>
      </c>
      <c r="F43" s="143"/>
      <c r="G43" s="143">
        <f>E43*F43</f>
        <v>0</v>
      </c>
      <c r="H43" s="143">
        <v>15.72</v>
      </c>
      <c r="I43" s="143">
        <v>1505.8974000000001</v>
      </c>
      <c r="J43" s="143">
        <v>134.28</v>
      </c>
      <c r="K43" s="143">
        <v>12863.3526</v>
      </c>
      <c r="L43" s="143">
        <v>21</v>
      </c>
      <c r="M43" s="143">
        <v>17386.7925</v>
      </c>
      <c r="N43" s="142">
        <v>3.5E-4</v>
      </c>
      <c r="O43" s="142">
        <v>3.3528250000000002E-2</v>
      </c>
      <c r="P43" s="142">
        <v>0</v>
      </c>
      <c r="Q43" s="142">
        <v>0</v>
      </c>
      <c r="R43" s="143"/>
      <c r="S43" s="143" t="s">
        <v>130</v>
      </c>
      <c r="T43" s="144" t="s">
        <v>130</v>
      </c>
      <c r="U43" s="129">
        <v>0.16897000000000001</v>
      </c>
      <c r="V43" s="129">
        <v>16.186481150000002</v>
      </c>
      <c r="W43" s="129"/>
      <c r="X43" s="129" t="s">
        <v>131</v>
      </c>
      <c r="Y43" s="129" t="s">
        <v>132</v>
      </c>
      <c r="Z43" s="123"/>
      <c r="AA43" s="123"/>
      <c r="AB43" s="123"/>
      <c r="AC43" s="123"/>
      <c r="AD43" s="123"/>
      <c r="AE43" s="123"/>
      <c r="AF43" s="123"/>
      <c r="AG43" s="123" t="s">
        <v>133</v>
      </c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</row>
    <row r="44" spans="1:60" outlineLevel="2" x14ac:dyDescent="0.2">
      <c r="A44" s="126"/>
      <c r="B44" s="127"/>
      <c r="C44" s="154" t="s">
        <v>294</v>
      </c>
      <c r="D44" s="130"/>
      <c r="E44" s="131">
        <v>95.795000000000002</v>
      </c>
      <c r="F44" s="129"/>
      <c r="G44" s="129"/>
      <c r="H44" s="129"/>
      <c r="I44" s="129"/>
      <c r="J44" s="129"/>
      <c r="K44" s="129"/>
      <c r="L44" s="129"/>
      <c r="M44" s="129"/>
      <c r="N44" s="128"/>
      <c r="O44" s="128"/>
      <c r="P44" s="128"/>
      <c r="Q44" s="128"/>
      <c r="R44" s="129"/>
      <c r="S44" s="129"/>
      <c r="T44" s="129"/>
      <c r="U44" s="129"/>
      <c r="V44" s="129"/>
      <c r="W44" s="129"/>
      <c r="X44" s="129"/>
      <c r="Y44" s="129"/>
      <c r="Z44" s="123"/>
      <c r="AA44" s="123"/>
      <c r="AB44" s="123"/>
      <c r="AC44" s="123"/>
      <c r="AD44" s="123"/>
      <c r="AE44" s="123"/>
      <c r="AF44" s="123"/>
      <c r="AG44" s="123" t="s">
        <v>135</v>
      </c>
      <c r="AH44" s="123">
        <v>0</v>
      </c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</row>
    <row r="45" spans="1:60" outlineLevel="1" x14ac:dyDescent="0.2">
      <c r="A45" s="139">
        <v>13</v>
      </c>
      <c r="B45" s="140" t="s">
        <v>297</v>
      </c>
      <c r="C45" s="153" t="s">
        <v>298</v>
      </c>
      <c r="D45" s="141" t="s">
        <v>129</v>
      </c>
      <c r="E45" s="142">
        <v>9.5794999999999995</v>
      </c>
      <c r="F45" s="143"/>
      <c r="G45" s="143">
        <f>E45*F45</f>
        <v>0</v>
      </c>
      <c r="H45" s="143">
        <v>33.24</v>
      </c>
      <c r="I45" s="143">
        <v>318.42257999999998</v>
      </c>
      <c r="J45" s="143">
        <v>98.26</v>
      </c>
      <c r="K45" s="143">
        <v>941.28166999999996</v>
      </c>
      <c r="L45" s="143">
        <v>21</v>
      </c>
      <c r="M45" s="143">
        <v>1524.2370000000001</v>
      </c>
      <c r="N45" s="142">
        <v>3.4000000000000002E-4</v>
      </c>
      <c r="O45" s="142">
        <v>3.2570300000000002E-3</v>
      </c>
      <c r="P45" s="142">
        <v>0</v>
      </c>
      <c r="Q45" s="142">
        <v>0</v>
      </c>
      <c r="R45" s="143"/>
      <c r="S45" s="143" t="s">
        <v>130</v>
      </c>
      <c r="T45" s="144" t="s">
        <v>130</v>
      </c>
      <c r="U45" s="129">
        <v>0.14000000000000001</v>
      </c>
      <c r="V45" s="129">
        <v>1.3411300000000002</v>
      </c>
      <c r="W45" s="129"/>
      <c r="X45" s="129" t="s">
        <v>131</v>
      </c>
      <c r="Y45" s="129" t="s">
        <v>132</v>
      </c>
      <c r="Z45" s="123"/>
      <c r="AA45" s="123"/>
      <c r="AB45" s="123"/>
      <c r="AC45" s="123"/>
      <c r="AD45" s="123"/>
      <c r="AE45" s="123"/>
      <c r="AF45" s="123"/>
      <c r="AG45" s="123" t="s">
        <v>133</v>
      </c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</row>
    <row r="46" spans="1:60" outlineLevel="2" x14ac:dyDescent="0.2">
      <c r="A46" s="126"/>
      <c r="B46" s="127"/>
      <c r="C46" s="154" t="s">
        <v>299</v>
      </c>
      <c r="D46" s="130"/>
      <c r="E46" s="131">
        <v>9.5794999999999995</v>
      </c>
      <c r="F46" s="129"/>
      <c r="G46" s="129"/>
      <c r="H46" s="129"/>
      <c r="I46" s="129"/>
      <c r="J46" s="129"/>
      <c r="K46" s="129"/>
      <c r="L46" s="129"/>
      <c r="M46" s="129"/>
      <c r="N46" s="128"/>
      <c r="O46" s="128"/>
      <c r="P46" s="128"/>
      <c r="Q46" s="128"/>
      <c r="R46" s="129"/>
      <c r="S46" s="129"/>
      <c r="T46" s="129"/>
      <c r="U46" s="129"/>
      <c r="V46" s="129"/>
      <c r="W46" s="129"/>
      <c r="X46" s="129"/>
      <c r="Y46" s="129"/>
      <c r="Z46" s="123"/>
      <c r="AA46" s="123"/>
      <c r="AB46" s="123"/>
      <c r="AC46" s="123"/>
      <c r="AD46" s="123"/>
      <c r="AE46" s="123"/>
      <c r="AF46" s="123"/>
      <c r="AG46" s="123" t="s">
        <v>135</v>
      </c>
      <c r="AH46" s="123">
        <v>0</v>
      </c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</row>
    <row r="47" spans="1:60" x14ac:dyDescent="0.2">
      <c r="A47" s="133" t="s">
        <v>125</v>
      </c>
      <c r="B47" s="134" t="s">
        <v>95</v>
      </c>
      <c r="C47" s="152" t="s">
        <v>96</v>
      </c>
      <c r="D47" s="135"/>
      <c r="E47" s="136"/>
      <c r="F47" s="137"/>
      <c r="G47" s="137">
        <f>SUMIF(AG48:AG58,"&lt;&gt;NOR",G48:G58)</f>
        <v>0</v>
      </c>
      <c r="H47" s="137"/>
      <c r="I47" s="137">
        <f>SUM(I48:I58)</f>
        <v>0</v>
      </c>
      <c r="J47" s="137"/>
      <c r="K47" s="137">
        <f>SUM(K48:K58)</f>
        <v>1181.3007170000001</v>
      </c>
      <c r="L47" s="137"/>
      <c r="M47" s="137">
        <f>SUM(M48:M58)</f>
        <v>1429.3850999999997</v>
      </c>
      <c r="N47" s="136"/>
      <c r="O47" s="136">
        <f>SUM(O48:O58)</f>
        <v>0</v>
      </c>
      <c r="P47" s="136"/>
      <c r="Q47" s="136">
        <f>SUM(Q48:Q58)</f>
        <v>0</v>
      </c>
      <c r="R47" s="137"/>
      <c r="S47" s="137"/>
      <c r="T47" s="138"/>
      <c r="U47" s="132"/>
      <c r="V47" s="132">
        <f>SUM(V48:V58)</f>
        <v>0.69037020000000004</v>
      </c>
      <c r="W47" s="132"/>
      <c r="X47" s="132"/>
      <c r="Y47" s="132"/>
      <c r="AG47" t="s">
        <v>126</v>
      </c>
    </row>
    <row r="48" spans="1:60" outlineLevel="1" x14ac:dyDescent="0.2">
      <c r="A48" s="139">
        <v>14</v>
      </c>
      <c r="B48" s="140" t="s">
        <v>243</v>
      </c>
      <c r="C48" s="153" t="s">
        <v>244</v>
      </c>
      <c r="D48" s="141" t="s">
        <v>165</v>
      </c>
      <c r="E48" s="142">
        <v>0.21099000000000001</v>
      </c>
      <c r="F48" s="143"/>
      <c r="G48" s="143">
        <f>E48*F48</f>
        <v>0</v>
      </c>
      <c r="H48" s="143">
        <v>0</v>
      </c>
      <c r="I48" s="143">
        <v>0</v>
      </c>
      <c r="J48" s="143">
        <v>1102</v>
      </c>
      <c r="K48" s="143">
        <v>232.51098000000002</v>
      </c>
      <c r="L48" s="143">
        <v>21</v>
      </c>
      <c r="M48" s="143">
        <v>281.33709999999996</v>
      </c>
      <c r="N48" s="142">
        <v>0</v>
      </c>
      <c r="O48" s="142">
        <v>0</v>
      </c>
      <c r="P48" s="142">
        <v>0</v>
      </c>
      <c r="Q48" s="142">
        <v>0</v>
      </c>
      <c r="R48" s="143"/>
      <c r="S48" s="143" t="s">
        <v>130</v>
      </c>
      <c r="T48" s="144" t="s">
        <v>130</v>
      </c>
      <c r="U48" s="129">
        <v>1.82</v>
      </c>
      <c r="V48" s="129">
        <v>0.38400180000000006</v>
      </c>
      <c r="W48" s="129"/>
      <c r="X48" s="129" t="s">
        <v>245</v>
      </c>
      <c r="Y48" s="129" t="s">
        <v>132</v>
      </c>
      <c r="Z48" s="123"/>
      <c r="AA48" s="123"/>
      <c r="AB48" s="123"/>
      <c r="AC48" s="123"/>
      <c r="AD48" s="123"/>
      <c r="AE48" s="123"/>
      <c r="AF48" s="123"/>
      <c r="AG48" s="123" t="s">
        <v>246</v>
      </c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</row>
    <row r="49" spans="1:60" ht="22.5" outlineLevel="2" x14ac:dyDescent="0.2">
      <c r="A49" s="126"/>
      <c r="B49" s="127"/>
      <c r="C49" s="213" t="s">
        <v>247</v>
      </c>
      <c r="D49" s="214"/>
      <c r="E49" s="214"/>
      <c r="F49" s="214"/>
      <c r="G49" s="214"/>
      <c r="H49" s="129"/>
      <c r="I49" s="129"/>
      <c r="J49" s="129"/>
      <c r="K49" s="129"/>
      <c r="L49" s="129"/>
      <c r="M49" s="129"/>
      <c r="N49" s="128"/>
      <c r="O49" s="128"/>
      <c r="P49" s="128"/>
      <c r="Q49" s="128"/>
      <c r="R49" s="129"/>
      <c r="S49" s="129"/>
      <c r="T49" s="129"/>
      <c r="U49" s="129"/>
      <c r="V49" s="129"/>
      <c r="W49" s="129"/>
      <c r="X49" s="129"/>
      <c r="Y49" s="129"/>
      <c r="Z49" s="123"/>
      <c r="AA49" s="123"/>
      <c r="AB49" s="123"/>
      <c r="AC49" s="123"/>
      <c r="AD49" s="123"/>
      <c r="AE49" s="123"/>
      <c r="AF49" s="123"/>
      <c r="AG49" s="123" t="s">
        <v>159</v>
      </c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51" t="str">
        <f>C49</f>
        <v>S naložením suti nebo vybouraných hmot do dopravního prostředku a na jejich vyložením, popřípadě přeložením na normální dopravní prostředek.</v>
      </c>
      <c r="BB49" s="123"/>
      <c r="BC49" s="123"/>
      <c r="BD49" s="123"/>
      <c r="BE49" s="123"/>
      <c r="BF49" s="123"/>
      <c r="BG49" s="123"/>
      <c r="BH49" s="123"/>
    </row>
    <row r="50" spans="1:60" outlineLevel="1" x14ac:dyDescent="0.2">
      <c r="A50" s="139">
        <v>15</v>
      </c>
      <c r="B50" s="140" t="s">
        <v>248</v>
      </c>
      <c r="C50" s="153" t="s">
        <v>249</v>
      </c>
      <c r="D50" s="141" t="s">
        <v>165</v>
      </c>
      <c r="E50" s="142">
        <v>0.1055</v>
      </c>
      <c r="F50" s="143"/>
      <c r="G50" s="143">
        <f>E50*F50</f>
        <v>0</v>
      </c>
      <c r="H50" s="143">
        <v>0</v>
      </c>
      <c r="I50" s="143">
        <v>0</v>
      </c>
      <c r="J50" s="143">
        <v>371</v>
      </c>
      <c r="K50" s="143">
        <v>39.140499999999996</v>
      </c>
      <c r="L50" s="143">
        <v>21</v>
      </c>
      <c r="M50" s="143">
        <v>47.359400000000001</v>
      </c>
      <c r="N50" s="142">
        <v>0</v>
      </c>
      <c r="O50" s="142">
        <v>0</v>
      </c>
      <c r="P50" s="142">
        <v>0</v>
      </c>
      <c r="Q50" s="142">
        <v>0</v>
      </c>
      <c r="R50" s="143"/>
      <c r="S50" s="143" t="s">
        <v>130</v>
      </c>
      <c r="T50" s="144" t="s">
        <v>130</v>
      </c>
      <c r="U50" s="129">
        <v>0.49</v>
      </c>
      <c r="V50" s="129">
        <v>5.1694999999999998E-2</v>
      </c>
      <c r="W50" s="129"/>
      <c r="X50" s="129" t="s">
        <v>245</v>
      </c>
      <c r="Y50" s="129" t="s">
        <v>132</v>
      </c>
      <c r="Z50" s="123"/>
      <c r="AA50" s="123"/>
      <c r="AB50" s="123"/>
      <c r="AC50" s="123"/>
      <c r="AD50" s="123"/>
      <c r="AE50" s="123"/>
      <c r="AF50" s="123"/>
      <c r="AG50" s="123" t="s">
        <v>246</v>
      </c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</row>
    <row r="51" spans="1:60" outlineLevel="2" x14ac:dyDescent="0.2">
      <c r="A51" s="126"/>
      <c r="B51" s="127"/>
      <c r="C51" s="213" t="s">
        <v>250</v>
      </c>
      <c r="D51" s="214"/>
      <c r="E51" s="214"/>
      <c r="F51" s="214"/>
      <c r="G51" s="214"/>
      <c r="H51" s="129"/>
      <c r="I51" s="129"/>
      <c r="J51" s="129"/>
      <c r="K51" s="129"/>
      <c r="L51" s="129"/>
      <c r="M51" s="129"/>
      <c r="N51" s="128"/>
      <c r="O51" s="128"/>
      <c r="P51" s="128"/>
      <c r="Q51" s="128"/>
      <c r="R51" s="129"/>
      <c r="S51" s="129"/>
      <c r="T51" s="129"/>
      <c r="U51" s="129"/>
      <c r="V51" s="129"/>
      <c r="W51" s="129"/>
      <c r="X51" s="129"/>
      <c r="Y51" s="129"/>
      <c r="Z51" s="123"/>
      <c r="AA51" s="123"/>
      <c r="AB51" s="123"/>
      <c r="AC51" s="123"/>
      <c r="AD51" s="123"/>
      <c r="AE51" s="123"/>
      <c r="AF51" s="123"/>
      <c r="AG51" s="123" t="s">
        <v>159</v>
      </c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</row>
    <row r="52" spans="1:60" outlineLevel="1" x14ac:dyDescent="0.2">
      <c r="A52" s="145">
        <v>16</v>
      </c>
      <c r="B52" s="146" t="s">
        <v>251</v>
      </c>
      <c r="C52" s="155" t="s">
        <v>252</v>
      </c>
      <c r="D52" s="147" t="s">
        <v>165</v>
      </c>
      <c r="E52" s="148">
        <v>0.94945999999999997</v>
      </c>
      <c r="F52" s="149"/>
      <c r="G52" s="143">
        <f t="shared" ref="G52:G54" si="0">E52*F52</f>
        <v>0</v>
      </c>
      <c r="H52" s="149">
        <v>0</v>
      </c>
      <c r="I52" s="149">
        <v>0</v>
      </c>
      <c r="J52" s="149">
        <v>30.7</v>
      </c>
      <c r="K52" s="149">
        <v>29.148422</v>
      </c>
      <c r="L52" s="149">
        <v>21</v>
      </c>
      <c r="M52" s="149">
        <v>35.271499999999996</v>
      </c>
      <c r="N52" s="148">
        <v>0</v>
      </c>
      <c r="O52" s="148">
        <v>0</v>
      </c>
      <c r="P52" s="148">
        <v>0</v>
      </c>
      <c r="Q52" s="148">
        <v>0</v>
      </c>
      <c r="R52" s="149"/>
      <c r="S52" s="149" t="s">
        <v>130</v>
      </c>
      <c r="T52" s="150" t="s">
        <v>130</v>
      </c>
      <c r="U52" s="129">
        <v>0</v>
      </c>
      <c r="V52" s="129">
        <v>0</v>
      </c>
      <c r="W52" s="129"/>
      <c r="X52" s="129" t="s">
        <v>245</v>
      </c>
      <c r="Y52" s="129" t="s">
        <v>132</v>
      </c>
      <c r="Z52" s="123"/>
      <c r="AA52" s="123"/>
      <c r="AB52" s="123"/>
      <c r="AC52" s="123"/>
      <c r="AD52" s="123"/>
      <c r="AE52" s="123"/>
      <c r="AF52" s="123"/>
      <c r="AG52" s="123" t="s">
        <v>246</v>
      </c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</row>
    <row r="53" spans="1:60" outlineLevel="1" x14ac:dyDescent="0.2">
      <c r="A53" s="145">
        <v>17</v>
      </c>
      <c r="B53" s="146" t="s">
        <v>300</v>
      </c>
      <c r="C53" s="155" t="s">
        <v>301</v>
      </c>
      <c r="D53" s="147" t="s">
        <v>165</v>
      </c>
      <c r="E53" s="148">
        <v>0.1055</v>
      </c>
      <c r="F53" s="149"/>
      <c r="G53" s="143">
        <f t="shared" si="0"/>
        <v>0</v>
      </c>
      <c r="H53" s="149">
        <v>0</v>
      </c>
      <c r="I53" s="149">
        <v>0</v>
      </c>
      <c r="J53" s="149">
        <v>543</v>
      </c>
      <c r="K53" s="149">
        <v>57.286499999999997</v>
      </c>
      <c r="L53" s="149">
        <v>21</v>
      </c>
      <c r="M53" s="149">
        <v>69.320899999999995</v>
      </c>
      <c r="N53" s="148">
        <v>0</v>
      </c>
      <c r="O53" s="148">
        <v>0</v>
      </c>
      <c r="P53" s="148">
        <v>0</v>
      </c>
      <c r="Q53" s="148">
        <v>0</v>
      </c>
      <c r="R53" s="149"/>
      <c r="S53" s="149" t="s">
        <v>130</v>
      </c>
      <c r="T53" s="150" t="s">
        <v>130</v>
      </c>
      <c r="U53" s="129">
        <v>0.94199999999999995</v>
      </c>
      <c r="V53" s="129">
        <v>9.9380999999999997E-2</v>
      </c>
      <c r="W53" s="129"/>
      <c r="X53" s="129" t="s">
        <v>245</v>
      </c>
      <c r="Y53" s="129" t="s">
        <v>132</v>
      </c>
      <c r="Z53" s="123"/>
      <c r="AA53" s="123"/>
      <c r="AB53" s="123"/>
      <c r="AC53" s="123"/>
      <c r="AD53" s="123"/>
      <c r="AE53" s="123"/>
      <c r="AF53" s="123"/>
      <c r="AG53" s="123" t="s">
        <v>246</v>
      </c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</row>
    <row r="54" spans="1:60" ht="22.5" outlineLevel="1" x14ac:dyDescent="0.2">
      <c r="A54" s="139">
        <v>18</v>
      </c>
      <c r="B54" s="140" t="s">
        <v>302</v>
      </c>
      <c r="C54" s="153" t="s">
        <v>303</v>
      </c>
      <c r="D54" s="141" t="s">
        <v>165</v>
      </c>
      <c r="E54" s="142">
        <v>0.1055</v>
      </c>
      <c r="F54" s="143"/>
      <c r="G54" s="143">
        <f t="shared" si="0"/>
        <v>0</v>
      </c>
      <c r="H54" s="143">
        <v>0</v>
      </c>
      <c r="I54" s="143">
        <v>0</v>
      </c>
      <c r="J54" s="143">
        <v>6910</v>
      </c>
      <c r="K54" s="143">
        <v>729.005</v>
      </c>
      <c r="L54" s="143">
        <v>21</v>
      </c>
      <c r="M54" s="143">
        <v>882.10209999999995</v>
      </c>
      <c r="N54" s="142">
        <v>0</v>
      </c>
      <c r="O54" s="142">
        <v>0</v>
      </c>
      <c r="P54" s="142">
        <v>0</v>
      </c>
      <c r="Q54" s="142">
        <v>0</v>
      </c>
      <c r="R54" s="143"/>
      <c r="S54" s="143" t="s">
        <v>130</v>
      </c>
      <c r="T54" s="144" t="s">
        <v>130</v>
      </c>
      <c r="U54" s="129">
        <v>0</v>
      </c>
      <c r="V54" s="129">
        <v>0</v>
      </c>
      <c r="W54" s="129"/>
      <c r="X54" s="129" t="s">
        <v>245</v>
      </c>
      <c r="Y54" s="129" t="s">
        <v>132</v>
      </c>
      <c r="Z54" s="123"/>
      <c r="AA54" s="123"/>
      <c r="AB54" s="123"/>
      <c r="AC54" s="123"/>
      <c r="AD54" s="123"/>
      <c r="AE54" s="123"/>
      <c r="AF54" s="123"/>
      <c r="AG54" s="123" t="s">
        <v>246</v>
      </c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</row>
    <row r="55" spans="1:60" outlineLevel="2" x14ac:dyDescent="0.2">
      <c r="A55" s="126"/>
      <c r="B55" s="127"/>
      <c r="C55" s="213" t="s">
        <v>304</v>
      </c>
      <c r="D55" s="214"/>
      <c r="E55" s="214"/>
      <c r="F55" s="214"/>
      <c r="G55" s="214"/>
      <c r="H55" s="129"/>
      <c r="I55" s="129"/>
      <c r="J55" s="129"/>
      <c r="K55" s="129"/>
      <c r="L55" s="129"/>
      <c r="M55" s="129"/>
      <c r="N55" s="128"/>
      <c r="O55" s="128"/>
      <c r="P55" s="128"/>
      <c r="Q55" s="128"/>
      <c r="R55" s="129"/>
      <c r="S55" s="129"/>
      <c r="T55" s="129"/>
      <c r="U55" s="129"/>
      <c r="V55" s="129"/>
      <c r="W55" s="129"/>
      <c r="X55" s="129"/>
      <c r="Y55" s="129"/>
      <c r="Z55" s="123"/>
      <c r="AA55" s="123"/>
      <c r="AB55" s="123"/>
      <c r="AC55" s="123"/>
      <c r="AD55" s="123"/>
      <c r="AE55" s="123"/>
      <c r="AF55" s="123"/>
      <c r="AG55" s="123" t="s">
        <v>159</v>
      </c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</row>
    <row r="56" spans="1:60" outlineLevel="1" x14ac:dyDescent="0.2">
      <c r="A56" s="139">
        <v>19</v>
      </c>
      <c r="B56" s="140" t="s">
        <v>256</v>
      </c>
      <c r="C56" s="153" t="s">
        <v>257</v>
      </c>
      <c r="D56" s="141" t="s">
        <v>165</v>
      </c>
      <c r="E56" s="142">
        <v>0.1055</v>
      </c>
      <c r="F56" s="143"/>
      <c r="G56" s="143">
        <f>E56*F56</f>
        <v>0</v>
      </c>
      <c r="H56" s="143">
        <v>0</v>
      </c>
      <c r="I56" s="143">
        <v>0</v>
      </c>
      <c r="J56" s="143">
        <v>456</v>
      </c>
      <c r="K56" s="143">
        <v>48.107999999999997</v>
      </c>
      <c r="L56" s="143">
        <v>21</v>
      </c>
      <c r="M56" s="143">
        <v>58.213099999999997</v>
      </c>
      <c r="N56" s="142">
        <v>0</v>
      </c>
      <c r="O56" s="142">
        <v>0</v>
      </c>
      <c r="P56" s="142">
        <v>0</v>
      </c>
      <c r="Q56" s="142">
        <v>0</v>
      </c>
      <c r="R56" s="143"/>
      <c r="S56" s="143" t="s">
        <v>130</v>
      </c>
      <c r="T56" s="144" t="s">
        <v>130</v>
      </c>
      <c r="U56" s="129">
        <v>0.752</v>
      </c>
      <c r="V56" s="129">
        <v>7.9336000000000004E-2</v>
      </c>
      <c r="W56" s="129"/>
      <c r="X56" s="129" t="s">
        <v>245</v>
      </c>
      <c r="Y56" s="129" t="s">
        <v>132</v>
      </c>
      <c r="Z56" s="123"/>
      <c r="AA56" s="123"/>
      <c r="AB56" s="123"/>
      <c r="AC56" s="123"/>
      <c r="AD56" s="123"/>
      <c r="AE56" s="123"/>
      <c r="AF56" s="123"/>
      <c r="AG56" s="123" t="s">
        <v>246</v>
      </c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</row>
    <row r="57" spans="1:60" ht="22.5" outlineLevel="2" x14ac:dyDescent="0.2">
      <c r="A57" s="126"/>
      <c r="B57" s="127"/>
      <c r="C57" s="213" t="s">
        <v>247</v>
      </c>
      <c r="D57" s="214"/>
      <c r="E57" s="214"/>
      <c r="F57" s="214"/>
      <c r="G57" s="214"/>
      <c r="H57" s="129"/>
      <c r="I57" s="129"/>
      <c r="J57" s="129"/>
      <c r="K57" s="129"/>
      <c r="L57" s="129"/>
      <c r="M57" s="129"/>
      <c r="N57" s="128"/>
      <c r="O57" s="128"/>
      <c r="P57" s="128"/>
      <c r="Q57" s="128"/>
      <c r="R57" s="129"/>
      <c r="S57" s="129"/>
      <c r="T57" s="129"/>
      <c r="U57" s="129"/>
      <c r="V57" s="129"/>
      <c r="W57" s="129"/>
      <c r="X57" s="129"/>
      <c r="Y57" s="129"/>
      <c r="Z57" s="123"/>
      <c r="AA57" s="123"/>
      <c r="AB57" s="123"/>
      <c r="AC57" s="123"/>
      <c r="AD57" s="123"/>
      <c r="AE57" s="123"/>
      <c r="AF57" s="123"/>
      <c r="AG57" s="123" t="s">
        <v>159</v>
      </c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51" t="str">
        <f>C57</f>
        <v>S naložením suti nebo vybouraných hmot do dopravního prostředku a na jejich vyložením, popřípadě přeložením na normální dopravní prostředek.</v>
      </c>
      <c r="BB57" s="123"/>
      <c r="BC57" s="123"/>
      <c r="BD57" s="123"/>
      <c r="BE57" s="123"/>
      <c r="BF57" s="123"/>
      <c r="BG57" s="123"/>
      <c r="BH57" s="123"/>
    </row>
    <row r="58" spans="1:60" outlineLevel="1" x14ac:dyDescent="0.2">
      <c r="A58" s="139">
        <v>20</v>
      </c>
      <c r="B58" s="140" t="s">
        <v>258</v>
      </c>
      <c r="C58" s="153" t="s">
        <v>259</v>
      </c>
      <c r="D58" s="141" t="s">
        <v>165</v>
      </c>
      <c r="E58" s="142">
        <v>0.21099000000000001</v>
      </c>
      <c r="F58" s="143"/>
      <c r="G58" s="143">
        <f>E58*F58</f>
        <v>0</v>
      </c>
      <c r="H58" s="143">
        <v>0</v>
      </c>
      <c r="I58" s="143">
        <v>0</v>
      </c>
      <c r="J58" s="143">
        <v>218.5</v>
      </c>
      <c r="K58" s="143">
        <v>46.101315</v>
      </c>
      <c r="L58" s="143">
        <v>21</v>
      </c>
      <c r="M58" s="143">
        <v>55.780999999999999</v>
      </c>
      <c r="N58" s="142">
        <v>0</v>
      </c>
      <c r="O58" s="142">
        <v>0</v>
      </c>
      <c r="P58" s="142">
        <v>0</v>
      </c>
      <c r="Q58" s="142">
        <v>0</v>
      </c>
      <c r="R58" s="143"/>
      <c r="S58" s="143" t="s">
        <v>130</v>
      </c>
      <c r="T58" s="144" t="s">
        <v>130</v>
      </c>
      <c r="U58" s="129">
        <v>0.36</v>
      </c>
      <c r="V58" s="129">
        <v>7.5956400000000007E-2</v>
      </c>
      <c r="W58" s="129"/>
      <c r="X58" s="129" t="s">
        <v>245</v>
      </c>
      <c r="Y58" s="129" t="s">
        <v>132</v>
      </c>
      <c r="Z58" s="123"/>
      <c r="AA58" s="123"/>
      <c r="AB58" s="123"/>
      <c r="AC58" s="123"/>
      <c r="AD58" s="123"/>
      <c r="AE58" s="123"/>
      <c r="AF58" s="123"/>
      <c r="AG58" s="123" t="s">
        <v>246</v>
      </c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</row>
    <row r="59" spans="1:60" x14ac:dyDescent="0.2">
      <c r="A59" s="3"/>
      <c r="B59" s="4"/>
      <c r="C59" s="156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AE59">
        <v>12</v>
      </c>
      <c r="AF59">
        <v>21</v>
      </c>
      <c r="AG59" t="s">
        <v>111</v>
      </c>
    </row>
    <row r="60" spans="1:60" x14ac:dyDescent="0.2">
      <c r="C60" s="157"/>
      <c r="D60" s="10"/>
      <c r="AG60" t="s">
        <v>266</v>
      </c>
    </row>
    <row r="61" spans="1:60" x14ac:dyDescent="0.2">
      <c r="B61" s="114" t="s">
        <v>385</v>
      </c>
      <c r="D61" s="10"/>
      <c r="G61" s="158">
        <f>G8+G18+G22+G24+G32+G40+G47</f>
        <v>0</v>
      </c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9">
    <mergeCell ref="C51:G51"/>
    <mergeCell ref="C55:G55"/>
    <mergeCell ref="C57:G57"/>
    <mergeCell ref="A1:G1"/>
    <mergeCell ref="C2:G2"/>
    <mergeCell ref="C3:G3"/>
    <mergeCell ref="C4:G4"/>
    <mergeCell ref="C29:G29"/>
    <mergeCell ref="C49:G4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tabSelected="1" workbookViewId="0">
      <pane ySplit="7" topLeftCell="A62" activePane="bottomLeft" state="frozen"/>
      <selection pane="bottomLeft" activeCell="C93" sqref="C93"/>
    </sheetView>
  </sheetViews>
  <sheetFormatPr defaultRowHeight="12.75" outlineLevelRow="3" x14ac:dyDescent="0.2"/>
  <cols>
    <col min="1" max="1" width="3.42578125" customWidth="1"/>
    <col min="2" max="2" width="12.5703125" style="114" customWidth="1"/>
    <col min="3" max="3" width="38.28515625" style="11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15" t="s">
        <v>7</v>
      </c>
      <c r="B1" s="215"/>
      <c r="C1" s="215"/>
      <c r="D1" s="215"/>
      <c r="E1" s="215"/>
      <c r="F1" s="215"/>
      <c r="G1" s="215"/>
      <c r="AG1" t="s">
        <v>99</v>
      </c>
    </row>
    <row r="2" spans="1:60" ht="24.95" customHeight="1" x14ac:dyDescent="0.2">
      <c r="A2" s="50" t="s">
        <v>8</v>
      </c>
      <c r="B2" s="49" t="s">
        <v>43</v>
      </c>
      <c r="C2" s="216" t="s">
        <v>44</v>
      </c>
      <c r="D2" s="217"/>
      <c r="E2" s="217"/>
      <c r="F2" s="217"/>
      <c r="G2" s="218"/>
      <c r="AG2" t="s">
        <v>100</v>
      </c>
    </row>
    <row r="3" spans="1:60" ht="24.95" customHeight="1" x14ac:dyDescent="0.2">
      <c r="A3" s="50" t="s">
        <v>9</v>
      </c>
      <c r="B3" s="49" t="s">
        <v>50</v>
      </c>
      <c r="C3" s="216" t="s">
        <v>51</v>
      </c>
      <c r="D3" s="217"/>
      <c r="E3" s="217"/>
      <c r="F3" s="217"/>
      <c r="G3" s="218"/>
      <c r="AC3" s="114" t="s">
        <v>100</v>
      </c>
      <c r="AG3" t="s">
        <v>101</v>
      </c>
    </row>
    <row r="4" spans="1:60" ht="24.95" customHeight="1" x14ac:dyDescent="0.2">
      <c r="A4" s="116" t="s">
        <v>10</v>
      </c>
      <c r="B4" s="117" t="s">
        <v>50</v>
      </c>
      <c r="C4" s="219" t="s">
        <v>51</v>
      </c>
      <c r="D4" s="220"/>
      <c r="E4" s="220"/>
      <c r="F4" s="220"/>
      <c r="G4" s="221"/>
      <c r="AG4" t="s">
        <v>102</v>
      </c>
    </row>
    <row r="5" spans="1:60" x14ac:dyDescent="0.2">
      <c r="D5" s="10"/>
    </row>
    <row r="6" spans="1:60" ht="38.25" x14ac:dyDescent="0.2">
      <c r="A6" s="119" t="s">
        <v>103</v>
      </c>
      <c r="B6" s="121" t="s">
        <v>104</v>
      </c>
      <c r="C6" s="121" t="s">
        <v>105</v>
      </c>
      <c r="D6" s="120" t="s">
        <v>106</v>
      </c>
      <c r="E6" s="119" t="s">
        <v>107</v>
      </c>
      <c r="F6" s="118" t="s">
        <v>108</v>
      </c>
      <c r="G6" s="119" t="s">
        <v>31</v>
      </c>
      <c r="H6" s="122" t="s">
        <v>32</v>
      </c>
      <c r="I6" s="122" t="s">
        <v>109</v>
      </c>
      <c r="J6" s="122" t="s">
        <v>33</v>
      </c>
      <c r="K6" s="122" t="s">
        <v>110</v>
      </c>
      <c r="L6" s="122" t="s">
        <v>111</v>
      </c>
      <c r="M6" s="122" t="s">
        <v>112</v>
      </c>
      <c r="N6" s="122" t="s">
        <v>113</v>
      </c>
      <c r="O6" s="122" t="s">
        <v>114</v>
      </c>
      <c r="P6" s="122" t="s">
        <v>115</v>
      </c>
      <c r="Q6" s="122" t="s">
        <v>116</v>
      </c>
      <c r="R6" s="122" t="s">
        <v>117</v>
      </c>
      <c r="S6" s="122" t="s">
        <v>118</v>
      </c>
      <c r="T6" s="122" t="s">
        <v>119</v>
      </c>
      <c r="U6" s="122" t="s">
        <v>120</v>
      </c>
      <c r="V6" s="122" t="s">
        <v>121</v>
      </c>
      <c r="W6" s="122" t="s">
        <v>122</v>
      </c>
      <c r="X6" s="122" t="s">
        <v>123</v>
      </c>
      <c r="Y6" s="122" t="s">
        <v>124</v>
      </c>
    </row>
    <row r="7" spans="1:60" hidden="1" x14ac:dyDescent="0.2">
      <c r="A7" s="3"/>
      <c r="B7" s="4"/>
      <c r="C7" s="4"/>
      <c r="D7" s="6"/>
      <c r="E7" s="124"/>
      <c r="F7" s="125"/>
      <c r="G7" s="125"/>
      <c r="H7" s="125"/>
      <c r="I7" s="125"/>
      <c r="J7" s="125"/>
      <c r="K7" s="125"/>
      <c r="L7" s="125"/>
      <c r="M7" s="125"/>
      <c r="N7" s="124"/>
      <c r="O7" s="124"/>
      <c r="P7" s="124"/>
      <c r="Q7" s="124"/>
      <c r="R7" s="125"/>
      <c r="S7" s="125"/>
      <c r="T7" s="125"/>
      <c r="U7" s="125"/>
      <c r="V7" s="125"/>
      <c r="W7" s="125"/>
      <c r="X7" s="125"/>
      <c r="Y7" s="125"/>
    </row>
    <row r="8" spans="1:60" x14ac:dyDescent="0.2">
      <c r="A8" s="133" t="s">
        <v>125</v>
      </c>
      <c r="B8" s="134" t="s">
        <v>50</v>
      </c>
      <c r="C8" s="152" t="s">
        <v>54</v>
      </c>
      <c r="D8" s="135"/>
      <c r="E8" s="136"/>
      <c r="F8" s="137"/>
      <c r="G8" s="137">
        <f>SUMIF(AG9:AG20,"&lt;&gt;NOR",G9:G20)</f>
        <v>0</v>
      </c>
      <c r="H8" s="137"/>
      <c r="I8" s="137">
        <f>SUM(I9:I20)</f>
        <v>46083.937819999992</v>
      </c>
      <c r="J8" s="137"/>
      <c r="K8" s="137">
        <f>SUM(K9:K20)</f>
        <v>44430.268179999999</v>
      </c>
      <c r="L8" s="137"/>
      <c r="M8" s="137">
        <f>SUM(M9:M20)</f>
        <v>109522.182</v>
      </c>
      <c r="N8" s="136"/>
      <c r="O8" s="136">
        <f>SUM(O9:O20)</f>
        <v>4.8586882599999992</v>
      </c>
      <c r="P8" s="136"/>
      <c r="Q8" s="136">
        <f>SUM(Q9:Q20)</f>
        <v>0</v>
      </c>
      <c r="R8" s="137"/>
      <c r="S8" s="137"/>
      <c r="T8" s="138"/>
      <c r="U8" s="132"/>
      <c r="V8" s="132">
        <f>SUM(V9:V20)</f>
        <v>59.529880000000006</v>
      </c>
      <c r="W8" s="132"/>
      <c r="X8" s="132"/>
      <c r="Y8" s="132"/>
      <c r="AG8" t="s">
        <v>126</v>
      </c>
    </row>
    <row r="9" spans="1:60" outlineLevel="1" x14ac:dyDescent="0.2">
      <c r="A9" s="145">
        <v>1</v>
      </c>
      <c r="B9" s="146" t="s">
        <v>305</v>
      </c>
      <c r="C9" s="155" t="s">
        <v>306</v>
      </c>
      <c r="D9" s="147" t="s">
        <v>151</v>
      </c>
      <c r="E9" s="148">
        <v>5</v>
      </c>
      <c r="F9" s="149"/>
      <c r="G9" s="149">
        <f>E9*F9</f>
        <v>0</v>
      </c>
      <c r="H9" s="149">
        <v>12.59</v>
      </c>
      <c r="I9" s="149">
        <v>62.95</v>
      </c>
      <c r="J9" s="149">
        <v>293.41000000000003</v>
      </c>
      <c r="K9" s="149">
        <v>1467.0500000000002</v>
      </c>
      <c r="L9" s="149">
        <v>21</v>
      </c>
      <c r="M9" s="149">
        <v>1851.3</v>
      </c>
      <c r="N9" s="148">
        <v>7.1300000000000001E-3</v>
      </c>
      <c r="O9" s="148">
        <v>3.5650000000000001E-2</v>
      </c>
      <c r="P9" s="148">
        <v>0</v>
      </c>
      <c r="Q9" s="148">
        <v>0</v>
      </c>
      <c r="R9" s="149"/>
      <c r="S9" s="149" t="s">
        <v>130</v>
      </c>
      <c r="T9" s="150" t="s">
        <v>130</v>
      </c>
      <c r="U9" s="129">
        <v>0.24199999999999999</v>
      </c>
      <c r="V9" s="129">
        <v>1.21</v>
      </c>
      <c r="W9" s="129"/>
      <c r="X9" s="129" t="s">
        <v>131</v>
      </c>
      <c r="Y9" s="129" t="s">
        <v>132</v>
      </c>
      <c r="Z9" s="123"/>
      <c r="AA9" s="123"/>
      <c r="AB9" s="123"/>
      <c r="AC9" s="123"/>
      <c r="AD9" s="123"/>
      <c r="AE9" s="123"/>
      <c r="AF9" s="123"/>
      <c r="AG9" s="123" t="s">
        <v>133</v>
      </c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</row>
    <row r="10" spans="1:60" outlineLevel="1" x14ac:dyDescent="0.2">
      <c r="A10" s="139">
        <v>2</v>
      </c>
      <c r="B10" s="140" t="s">
        <v>307</v>
      </c>
      <c r="C10" s="153" t="s">
        <v>308</v>
      </c>
      <c r="D10" s="141" t="s">
        <v>129</v>
      </c>
      <c r="E10" s="142">
        <v>23.436</v>
      </c>
      <c r="F10" s="143"/>
      <c r="G10" s="149">
        <f>E10*F10</f>
        <v>0</v>
      </c>
      <c r="H10" s="143">
        <v>614.66</v>
      </c>
      <c r="I10" s="143">
        <v>14405.171759999999</v>
      </c>
      <c r="J10" s="143">
        <v>397.34</v>
      </c>
      <c r="K10" s="143">
        <v>9312.0602399999989</v>
      </c>
      <c r="L10" s="143">
        <v>21</v>
      </c>
      <c r="M10" s="143">
        <v>28697.848299999998</v>
      </c>
      <c r="N10" s="142">
        <v>7.5340000000000004E-2</v>
      </c>
      <c r="O10" s="142">
        <v>1.7656682400000001</v>
      </c>
      <c r="P10" s="142">
        <v>0</v>
      </c>
      <c r="Q10" s="142">
        <v>0</v>
      </c>
      <c r="R10" s="143"/>
      <c r="S10" s="143" t="s">
        <v>130</v>
      </c>
      <c r="T10" s="144" t="s">
        <v>130</v>
      </c>
      <c r="U10" s="129">
        <v>0.53</v>
      </c>
      <c r="V10" s="129">
        <v>12.42108</v>
      </c>
      <c r="W10" s="129"/>
      <c r="X10" s="129" t="s">
        <v>131</v>
      </c>
      <c r="Y10" s="129" t="s">
        <v>132</v>
      </c>
      <c r="Z10" s="123"/>
      <c r="AA10" s="123"/>
      <c r="AB10" s="123"/>
      <c r="AC10" s="123"/>
      <c r="AD10" s="123"/>
      <c r="AE10" s="123"/>
      <c r="AF10" s="123"/>
      <c r="AG10" s="123" t="s">
        <v>133</v>
      </c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</row>
    <row r="11" spans="1:60" outlineLevel="2" x14ac:dyDescent="0.2">
      <c r="A11" s="126"/>
      <c r="B11" s="127"/>
      <c r="C11" s="154" t="s">
        <v>309</v>
      </c>
      <c r="D11" s="130"/>
      <c r="E11" s="131">
        <v>23.436</v>
      </c>
      <c r="F11" s="129"/>
      <c r="G11" s="129"/>
      <c r="H11" s="129"/>
      <c r="I11" s="129"/>
      <c r="J11" s="129"/>
      <c r="K11" s="129"/>
      <c r="L11" s="129"/>
      <c r="M11" s="129"/>
      <c r="N11" s="128"/>
      <c r="O11" s="128"/>
      <c r="P11" s="128"/>
      <c r="Q11" s="128"/>
      <c r="R11" s="129"/>
      <c r="S11" s="129"/>
      <c r="T11" s="129"/>
      <c r="U11" s="129"/>
      <c r="V11" s="129"/>
      <c r="W11" s="129"/>
      <c r="X11" s="129"/>
      <c r="Y11" s="129"/>
      <c r="Z11" s="123"/>
      <c r="AA11" s="123"/>
      <c r="AB11" s="123"/>
      <c r="AC11" s="123"/>
      <c r="AD11" s="123"/>
      <c r="AE11" s="123"/>
      <c r="AF11" s="123"/>
      <c r="AG11" s="123" t="s">
        <v>135</v>
      </c>
      <c r="AH11" s="123">
        <v>0</v>
      </c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</row>
    <row r="12" spans="1:60" outlineLevel="1" x14ac:dyDescent="0.2">
      <c r="A12" s="139">
        <v>3</v>
      </c>
      <c r="B12" s="140" t="s">
        <v>310</v>
      </c>
      <c r="C12" s="153" t="s">
        <v>311</v>
      </c>
      <c r="D12" s="141" t="s">
        <v>129</v>
      </c>
      <c r="E12" s="142">
        <v>24.533999999999999</v>
      </c>
      <c r="F12" s="143"/>
      <c r="G12" s="149">
        <f>E12*F12</f>
        <v>0</v>
      </c>
      <c r="H12" s="143">
        <v>948.99</v>
      </c>
      <c r="I12" s="143">
        <v>23282.520659999998</v>
      </c>
      <c r="J12" s="143">
        <v>417.01</v>
      </c>
      <c r="K12" s="143">
        <v>10230.923339999999</v>
      </c>
      <c r="L12" s="143">
        <v>21</v>
      </c>
      <c r="M12" s="143">
        <v>40551.2624</v>
      </c>
      <c r="N12" s="142">
        <v>0.11312999999999999</v>
      </c>
      <c r="O12" s="142">
        <v>2.7755314199999996</v>
      </c>
      <c r="P12" s="142">
        <v>0</v>
      </c>
      <c r="Q12" s="142">
        <v>0</v>
      </c>
      <c r="R12" s="143"/>
      <c r="S12" s="143" t="s">
        <v>130</v>
      </c>
      <c r="T12" s="144" t="s">
        <v>130</v>
      </c>
      <c r="U12" s="129">
        <v>0.55000000000000004</v>
      </c>
      <c r="V12" s="129">
        <v>13.4937</v>
      </c>
      <c r="W12" s="129"/>
      <c r="X12" s="129" t="s">
        <v>131</v>
      </c>
      <c r="Y12" s="129" t="s">
        <v>132</v>
      </c>
      <c r="Z12" s="123"/>
      <c r="AA12" s="123"/>
      <c r="AB12" s="123"/>
      <c r="AC12" s="123"/>
      <c r="AD12" s="123"/>
      <c r="AE12" s="123"/>
      <c r="AF12" s="123"/>
      <c r="AG12" s="123" t="s">
        <v>133</v>
      </c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</row>
    <row r="13" spans="1:60" outlineLevel="2" x14ac:dyDescent="0.2">
      <c r="A13" s="126"/>
      <c r="B13" s="127"/>
      <c r="C13" s="154" t="s">
        <v>312</v>
      </c>
      <c r="D13" s="130"/>
      <c r="E13" s="131">
        <v>24.533999999999999</v>
      </c>
      <c r="F13" s="129"/>
      <c r="G13" s="129"/>
      <c r="H13" s="129"/>
      <c r="I13" s="129"/>
      <c r="J13" s="129"/>
      <c r="K13" s="129"/>
      <c r="L13" s="129"/>
      <c r="M13" s="129"/>
      <c r="N13" s="128"/>
      <c r="O13" s="128"/>
      <c r="P13" s="128"/>
      <c r="Q13" s="128"/>
      <c r="R13" s="129"/>
      <c r="S13" s="129"/>
      <c r="T13" s="129"/>
      <c r="U13" s="129"/>
      <c r="V13" s="129"/>
      <c r="W13" s="129"/>
      <c r="X13" s="129"/>
      <c r="Y13" s="129"/>
      <c r="Z13" s="123"/>
      <c r="AA13" s="123"/>
      <c r="AB13" s="123"/>
      <c r="AC13" s="123"/>
      <c r="AD13" s="123"/>
      <c r="AE13" s="123"/>
      <c r="AF13" s="123"/>
      <c r="AG13" s="123" t="s">
        <v>135</v>
      </c>
      <c r="AH13" s="123">
        <v>0</v>
      </c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</row>
    <row r="14" spans="1:60" ht="22.5" outlineLevel="1" x14ac:dyDescent="0.2">
      <c r="A14" s="139">
        <v>4</v>
      </c>
      <c r="B14" s="140" t="s">
        <v>313</v>
      </c>
      <c r="C14" s="153" t="s">
        <v>314</v>
      </c>
      <c r="D14" s="141" t="s">
        <v>157</v>
      </c>
      <c r="E14" s="142">
        <v>10.08</v>
      </c>
      <c r="F14" s="143"/>
      <c r="G14" s="149">
        <f>E14*F14</f>
        <v>0</v>
      </c>
      <c r="H14" s="143">
        <v>32.880000000000003</v>
      </c>
      <c r="I14" s="143">
        <v>331.43040000000002</v>
      </c>
      <c r="J14" s="143">
        <v>170.62</v>
      </c>
      <c r="K14" s="143">
        <v>1719.8496</v>
      </c>
      <c r="L14" s="143">
        <v>21</v>
      </c>
      <c r="M14" s="143">
        <v>2482.0488</v>
      </c>
      <c r="N14" s="142">
        <v>1.0200000000000001E-3</v>
      </c>
      <c r="O14" s="142">
        <v>1.02816E-2</v>
      </c>
      <c r="P14" s="142">
        <v>0</v>
      </c>
      <c r="Q14" s="142">
        <v>0</v>
      </c>
      <c r="R14" s="143"/>
      <c r="S14" s="143" t="s">
        <v>130</v>
      </c>
      <c r="T14" s="144" t="s">
        <v>130</v>
      </c>
      <c r="U14" s="129">
        <v>0.22</v>
      </c>
      <c r="V14" s="129">
        <v>2.2176</v>
      </c>
      <c r="W14" s="129"/>
      <c r="X14" s="129" t="s">
        <v>131</v>
      </c>
      <c r="Y14" s="129" t="s">
        <v>132</v>
      </c>
      <c r="Z14" s="123"/>
      <c r="AA14" s="123"/>
      <c r="AB14" s="123"/>
      <c r="AC14" s="123"/>
      <c r="AD14" s="123"/>
      <c r="AE14" s="123"/>
      <c r="AF14" s="123"/>
      <c r="AG14" s="123" t="s">
        <v>133</v>
      </c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</row>
    <row r="15" spans="1:60" outlineLevel="2" x14ac:dyDescent="0.2">
      <c r="A15" s="126"/>
      <c r="B15" s="127"/>
      <c r="C15" s="213" t="s">
        <v>315</v>
      </c>
      <c r="D15" s="214"/>
      <c r="E15" s="214"/>
      <c r="F15" s="214"/>
      <c r="G15" s="214"/>
      <c r="H15" s="129"/>
      <c r="I15" s="129"/>
      <c r="J15" s="129"/>
      <c r="K15" s="129"/>
      <c r="L15" s="129"/>
      <c r="M15" s="129"/>
      <c r="N15" s="128"/>
      <c r="O15" s="128"/>
      <c r="P15" s="128"/>
      <c r="Q15" s="128"/>
      <c r="R15" s="129"/>
      <c r="S15" s="129"/>
      <c r="T15" s="129"/>
      <c r="U15" s="129"/>
      <c r="V15" s="129"/>
      <c r="W15" s="129"/>
      <c r="X15" s="129"/>
      <c r="Y15" s="129"/>
      <c r="Z15" s="123"/>
      <c r="AA15" s="123"/>
      <c r="AB15" s="123"/>
      <c r="AC15" s="123"/>
      <c r="AD15" s="123"/>
      <c r="AE15" s="123"/>
      <c r="AF15" s="123"/>
      <c r="AG15" s="123" t="s">
        <v>159</v>
      </c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</row>
    <row r="16" spans="1:60" outlineLevel="2" x14ac:dyDescent="0.2">
      <c r="A16" s="126"/>
      <c r="B16" s="127"/>
      <c r="C16" s="154" t="s">
        <v>316</v>
      </c>
      <c r="D16" s="130"/>
      <c r="E16" s="131">
        <v>10.08</v>
      </c>
      <c r="F16" s="129"/>
      <c r="G16" s="129"/>
      <c r="H16" s="129"/>
      <c r="I16" s="129"/>
      <c r="J16" s="129"/>
      <c r="K16" s="129"/>
      <c r="L16" s="129"/>
      <c r="M16" s="129"/>
      <c r="N16" s="128"/>
      <c r="O16" s="128"/>
      <c r="P16" s="128"/>
      <c r="Q16" s="128"/>
      <c r="R16" s="129"/>
      <c r="S16" s="129"/>
      <c r="T16" s="129"/>
      <c r="U16" s="129"/>
      <c r="V16" s="129"/>
      <c r="W16" s="129"/>
      <c r="X16" s="129"/>
      <c r="Y16" s="129"/>
      <c r="Z16" s="123"/>
      <c r="AA16" s="123"/>
      <c r="AB16" s="123"/>
      <c r="AC16" s="123"/>
      <c r="AD16" s="123"/>
      <c r="AE16" s="123"/>
      <c r="AF16" s="123"/>
      <c r="AG16" s="123" t="s">
        <v>135</v>
      </c>
      <c r="AH16" s="123">
        <v>0</v>
      </c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</row>
    <row r="17" spans="1:60" ht="22.5" outlineLevel="1" x14ac:dyDescent="0.2">
      <c r="A17" s="139">
        <v>5</v>
      </c>
      <c r="B17" s="140" t="s">
        <v>317</v>
      </c>
      <c r="C17" s="153" t="s">
        <v>318</v>
      </c>
      <c r="D17" s="141" t="s">
        <v>157</v>
      </c>
      <c r="E17" s="142">
        <v>8.0500000000000007</v>
      </c>
      <c r="F17" s="143"/>
      <c r="G17" s="149">
        <f>E17*F17</f>
        <v>0</v>
      </c>
      <c r="H17" s="143">
        <v>309.3</v>
      </c>
      <c r="I17" s="143">
        <v>2489.8650000000002</v>
      </c>
      <c r="J17" s="143">
        <v>2695.7</v>
      </c>
      <c r="K17" s="143">
        <v>21700.385000000002</v>
      </c>
      <c r="L17" s="143">
        <v>21</v>
      </c>
      <c r="M17" s="143">
        <v>29270.202499999999</v>
      </c>
      <c r="N17" s="142">
        <v>1.274E-2</v>
      </c>
      <c r="O17" s="142">
        <v>0.10255700000000001</v>
      </c>
      <c r="P17" s="142">
        <v>0</v>
      </c>
      <c r="Q17" s="142">
        <v>0</v>
      </c>
      <c r="R17" s="143"/>
      <c r="S17" s="143" t="s">
        <v>130</v>
      </c>
      <c r="T17" s="144" t="s">
        <v>130</v>
      </c>
      <c r="U17" s="129">
        <v>3.75</v>
      </c>
      <c r="V17" s="129">
        <v>30.187500000000004</v>
      </c>
      <c r="W17" s="129"/>
      <c r="X17" s="129" t="s">
        <v>131</v>
      </c>
      <c r="Y17" s="129" t="s">
        <v>132</v>
      </c>
      <c r="Z17" s="123"/>
      <c r="AA17" s="123"/>
      <c r="AB17" s="123"/>
      <c r="AC17" s="123"/>
      <c r="AD17" s="123"/>
      <c r="AE17" s="123"/>
      <c r="AF17" s="123"/>
      <c r="AG17" s="123" t="s">
        <v>133</v>
      </c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</row>
    <row r="18" spans="1:60" ht="22.5" outlineLevel="2" x14ac:dyDescent="0.2">
      <c r="A18" s="126"/>
      <c r="B18" s="127"/>
      <c r="C18" s="213" t="s">
        <v>319</v>
      </c>
      <c r="D18" s="214"/>
      <c r="E18" s="214"/>
      <c r="F18" s="214"/>
      <c r="G18" s="214"/>
      <c r="H18" s="129"/>
      <c r="I18" s="129"/>
      <c r="J18" s="129"/>
      <c r="K18" s="129"/>
      <c r="L18" s="129"/>
      <c r="M18" s="129"/>
      <c r="N18" s="128"/>
      <c r="O18" s="128"/>
      <c r="P18" s="128"/>
      <c r="Q18" s="128"/>
      <c r="R18" s="129"/>
      <c r="S18" s="129"/>
      <c r="T18" s="129"/>
      <c r="U18" s="129"/>
      <c r="V18" s="129"/>
      <c r="W18" s="129"/>
      <c r="X18" s="129"/>
      <c r="Y18" s="129"/>
      <c r="Z18" s="123"/>
      <c r="AA18" s="123"/>
      <c r="AB18" s="123"/>
      <c r="AC18" s="123"/>
      <c r="AD18" s="123"/>
      <c r="AE18" s="123"/>
      <c r="AF18" s="123"/>
      <c r="AG18" s="123" t="s">
        <v>159</v>
      </c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51" t="str">
        <f>C18</f>
        <v>Postup se provádí pomocí ocelových spon (nebo helikální výztuže) a dvousložkové epoxidové pryskyřice.</v>
      </c>
      <c r="BB18" s="123"/>
      <c r="BC18" s="123"/>
      <c r="BD18" s="123"/>
      <c r="BE18" s="123"/>
      <c r="BF18" s="123"/>
      <c r="BG18" s="123"/>
      <c r="BH18" s="123"/>
    </row>
    <row r="19" spans="1:60" ht="22.5" outlineLevel="1" x14ac:dyDescent="0.2">
      <c r="A19" s="145">
        <v>6</v>
      </c>
      <c r="B19" s="146" t="s">
        <v>320</v>
      </c>
      <c r="C19" s="155" t="s">
        <v>321</v>
      </c>
      <c r="D19" s="147" t="s">
        <v>151</v>
      </c>
      <c r="E19" s="148">
        <v>2</v>
      </c>
      <c r="F19" s="149"/>
      <c r="G19" s="149">
        <f t="shared" ref="G19:G20" si="0">E19*F19</f>
        <v>0</v>
      </c>
      <c r="H19" s="149">
        <v>848</v>
      </c>
      <c r="I19" s="149">
        <v>1696</v>
      </c>
      <c r="J19" s="149">
        <v>0</v>
      </c>
      <c r="K19" s="149">
        <v>0</v>
      </c>
      <c r="L19" s="149">
        <v>21</v>
      </c>
      <c r="M19" s="149">
        <v>2052.16</v>
      </c>
      <c r="N19" s="148">
        <v>2.5999999999999999E-2</v>
      </c>
      <c r="O19" s="148">
        <v>5.1999999999999998E-2</v>
      </c>
      <c r="P19" s="148">
        <v>0</v>
      </c>
      <c r="Q19" s="148">
        <v>0</v>
      </c>
      <c r="R19" s="149" t="s">
        <v>188</v>
      </c>
      <c r="S19" s="149" t="s">
        <v>130</v>
      </c>
      <c r="T19" s="150" t="s">
        <v>130</v>
      </c>
      <c r="U19" s="129">
        <v>0</v>
      </c>
      <c r="V19" s="129">
        <v>0</v>
      </c>
      <c r="W19" s="129"/>
      <c r="X19" s="129" t="s">
        <v>189</v>
      </c>
      <c r="Y19" s="129" t="s">
        <v>132</v>
      </c>
      <c r="Z19" s="123"/>
      <c r="AA19" s="123"/>
      <c r="AB19" s="123"/>
      <c r="AC19" s="123"/>
      <c r="AD19" s="123"/>
      <c r="AE19" s="123"/>
      <c r="AF19" s="123"/>
      <c r="AG19" s="123" t="s">
        <v>190</v>
      </c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</row>
    <row r="20" spans="1:60" ht="22.5" outlineLevel="1" x14ac:dyDescent="0.2">
      <c r="A20" s="145">
        <v>7</v>
      </c>
      <c r="B20" s="146" t="s">
        <v>322</v>
      </c>
      <c r="C20" s="155" t="s">
        <v>323</v>
      </c>
      <c r="D20" s="147" t="s">
        <v>151</v>
      </c>
      <c r="E20" s="148">
        <v>3</v>
      </c>
      <c r="F20" s="149"/>
      <c r="G20" s="149">
        <f t="shared" si="0"/>
        <v>0</v>
      </c>
      <c r="H20" s="149">
        <v>1272</v>
      </c>
      <c r="I20" s="149">
        <v>3816</v>
      </c>
      <c r="J20" s="149">
        <v>0</v>
      </c>
      <c r="K20" s="149">
        <v>0</v>
      </c>
      <c r="L20" s="149">
        <v>21</v>
      </c>
      <c r="M20" s="149">
        <v>4617.3599999999997</v>
      </c>
      <c r="N20" s="148">
        <v>3.9E-2</v>
      </c>
      <c r="O20" s="148">
        <v>0.11699999999999999</v>
      </c>
      <c r="P20" s="148">
        <v>0</v>
      </c>
      <c r="Q20" s="148">
        <v>0</v>
      </c>
      <c r="R20" s="149" t="s">
        <v>188</v>
      </c>
      <c r="S20" s="149" t="s">
        <v>130</v>
      </c>
      <c r="T20" s="150" t="s">
        <v>130</v>
      </c>
      <c r="U20" s="129">
        <v>0</v>
      </c>
      <c r="V20" s="129">
        <v>0</v>
      </c>
      <c r="W20" s="129"/>
      <c r="X20" s="129" t="s">
        <v>189</v>
      </c>
      <c r="Y20" s="129" t="s">
        <v>132</v>
      </c>
      <c r="Z20" s="123"/>
      <c r="AA20" s="123"/>
      <c r="AB20" s="123"/>
      <c r="AC20" s="123"/>
      <c r="AD20" s="123"/>
      <c r="AE20" s="123"/>
      <c r="AF20" s="123"/>
      <c r="AG20" s="123" t="s">
        <v>190</v>
      </c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</row>
    <row r="21" spans="1:60" x14ac:dyDescent="0.2">
      <c r="A21" s="133" t="s">
        <v>125</v>
      </c>
      <c r="B21" s="134" t="s">
        <v>57</v>
      </c>
      <c r="C21" s="152" t="s">
        <v>58</v>
      </c>
      <c r="D21" s="135"/>
      <c r="E21" s="136"/>
      <c r="F21" s="137"/>
      <c r="G21" s="137">
        <f>SUMIF(AG22:AG27,"&lt;&gt;NOR",G22:G27)</f>
        <v>0</v>
      </c>
      <c r="H21" s="137"/>
      <c r="I21" s="137">
        <f>SUM(I22:I27)</f>
        <v>18383.063399999999</v>
      </c>
      <c r="J21" s="137"/>
      <c r="K21" s="137">
        <f>SUM(K22:K27)</f>
        <v>51509.226600000002</v>
      </c>
      <c r="L21" s="137"/>
      <c r="M21" s="137">
        <f>SUM(M22:M27)</f>
        <v>84569.670899999997</v>
      </c>
      <c r="N21" s="136"/>
      <c r="O21" s="136">
        <f>SUM(O22:O27)</f>
        <v>1.0582182</v>
      </c>
      <c r="P21" s="136"/>
      <c r="Q21" s="136">
        <f>SUM(Q22:Q27)</f>
        <v>0</v>
      </c>
      <c r="R21" s="137"/>
      <c r="S21" s="137"/>
      <c r="T21" s="138"/>
      <c r="U21" s="132"/>
      <c r="V21" s="132">
        <f>SUM(V22:V27)</f>
        <v>65.910780000000003</v>
      </c>
      <c r="W21" s="132"/>
      <c r="X21" s="132"/>
      <c r="Y21" s="132"/>
      <c r="AG21" t="s">
        <v>126</v>
      </c>
    </row>
    <row r="22" spans="1:60" outlineLevel="1" x14ac:dyDescent="0.2">
      <c r="A22" s="139">
        <v>8</v>
      </c>
      <c r="B22" s="140" t="s">
        <v>324</v>
      </c>
      <c r="C22" s="153" t="s">
        <v>325</v>
      </c>
      <c r="D22" s="141" t="s">
        <v>129</v>
      </c>
      <c r="E22" s="142">
        <v>95.94</v>
      </c>
      <c r="F22" s="143"/>
      <c r="G22" s="149">
        <f>E22*F22</f>
        <v>0</v>
      </c>
      <c r="H22" s="143">
        <v>102.22</v>
      </c>
      <c r="I22" s="143">
        <v>9806.9867999999988</v>
      </c>
      <c r="J22" s="143">
        <v>244.28</v>
      </c>
      <c r="K22" s="143">
        <v>23436.2232</v>
      </c>
      <c r="L22" s="143">
        <v>21</v>
      </c>
      <c r="M22" s="143">
        <v>40224.284099999997</v>
      </c>
      <c r="N22" s="142">
        <v>7.3499999999999998E-3</v>
      </c>
      <c r="O22" s="142">
        <v>0.70515899999999998</v>
      </c>
      <c r="P22" s="142">
        <v>0</v>
      </c>
      <c r="Q22" s="142">
        <v>0</v>
      </c>
      <c r="R22" s="143"/>
      <c r="S22" s="143" t="s">
        <v>130</v>
      </c>
      <c r="T22" s="144" t="s">
        <v>130</v>
      </c>
      <c r="U22" s="129">
        <v>0.32500000000000001</v>
      </c>
      <c r="V22" s="129">
        <v>31.180500000000002</v>
      </c>
      <c r="W22" s="129"/>
      <c r="X22" s="129" t="s">
        <v>131</v>
      </c>
      <c r="Y22" s="129" t="s">
        <v>132</v>
      </c>
      <c r="Z22" s="123"/>
      <c r="AA22" s="123"/>
      <c r="AB22" s="123"/>
      <c r="AC22" s="123"/>
      <c r="AD22" s="123"/>
      <c r="AE22" s="123"/>
      <c r="AF22" s="123"/>
      <c r="AG22" s="123" t="s">
        <v>133</v>
      </c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</row>
    <row r="23" spans="1:60" outlineLevel="2" x14ac:dyDescent="0.2">
      <c r="A23" s="126"/>
      <c r="B23" s="127"/>
      <c r="C23" s="154" t="s">
        <v>326</v>
      </c>
      <c r="D23" s="130"/>
      <c r="E23" s="131">
        <v>46.872</v>
      </c>
      <c r="F23" s="129"/>
      <c r="G23" s="129"/>
      <c r="H23" s="129"/>
      <c r="I23" s="129"/>
      <c r="J23" s="129"/>
      <c r="K23" s="129"/>
      <c r="L23" s="129"/>
      <c r="M23" s="129"/>
      <c r="N23" s="128"/>
      <c r="O23" s="128"/>
      <c r="P23" s="128"/>
      <c r="Q23" s="128"/>
      <c r="R23" s="129"/>
      <c r="S23" s="129"/>
      <c r="T23" s="129"/>
      <c r="U23" s="129"/>
      <c r="V23" s="129"/>
      <c r="W23" s="129"/>
      <c r="X23" s="129"/>
      <c r="Y23" s="129"/>
      <c r="Z23" s="123"/>
      <c r="AA23" s="123"/>
      <c r="AB23" s="123"/>
      <c r="AC23" s="123"/>
      <c r="AD23" s="123"/>
      <c r="AE23" s="123"/>
      <c r="AF23" s="123"/>
      <c r="AG23" s="123" t="s">
        <v>135</v>
      </c>
      <c r="AH23" s="123">
        <v>0</v>
      </c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</row>
    <row r="24" spans="1:60" outlineLevel="3" x14ac:dyDescent="0.2">
      <c r="A24" s="126"/>
      <c r="B24" s="127"/>
      <c r="C24" s="154" t="s">
        <v>327</v>
      </c>
      <c r="D24" s="130"/>
      <c r="E24" s="131">
        <v>49.067999999999998</v>
      </c>
      <c r="F24" s="129"/>
      <c r="G24" s="129"/>
      <c r="H24" s="129"/>
      <c r="I24" s="129"/>
      <c r="J24" s="129"/>
      <c r="K24" s="129"/>
      <c r="L24" s="129"/>
      <c r="M24" s="129"/>
      <c r="N24" s="128"/>
      <c r="O24" s="128"/>
      <c r="P24" s="128"/>
      <c r="Q24" s="128"/>
      <c r="R24" s="129"/>
      <c r="S24" s="129"/>
      <c r="T24" s="129"/>
      <c r="U24" s="129"/>
      <c r="V24" s="129"/>
      <c r="W24" s="129"/>
      <c r="X24" s="129"/>
      <c r="Y24" s="129"/>
      <c r="Z24" s="123"/>
      <c r="AA24" s="123"/>
      <c r="AB24" s="123"/>
      <c r="AC24" s="123"/>
      <c r="AD24" s="123"/>
      <c r="AE24" s="123"/>
      <c r="AF24" s="123"/>
      <c r="AG24" s="123" t="s">
        <v>135</v>
      </c>
      <c r="AH24" s="123">
        <v>0</v>
      </c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</row>
    <row r="25" spans="1:60" ht="33.75" outlineLevel="1" x14ac:dyDescent="0.2">
      <c r="A25" s="139">
        <v>9</v>
      </c>
      <c r="B25" s="140" t="s">
        <v>328</v>
      </c>
      <c r="C25" s="153" t="s">
        <v>329</v>
      </c>
      <c r="D25" s="141" t="s">
        <v>129</v>
      </c>
      <c r="E25" s="142">
        <v>95.94</v>
      </c>
      <c r="F25" s="143"/>
      <c r="G25" s="149">
        <f>E25*F25</f>
        <v>0</v>
      </c>
      <c r="H25" s="143">
        <v>89.39</v>
      </c>
      <c r="I25" s="143">
        <v>8576.0766000000003</v>
      </c>
      <c r="J25" s="143">
        <v>292.61</v>
      </c>
      <c r="K25" s="143">
        <v>28073.003400000001</v>
      </c>
      <c r="L25" s="143">
        <v>21</v>
      </c>
      <c r="M25" s="143">
        <v>44345.3868</v>
      </c>
      <c r="N25" s="142">
        <v>3.6800000000000001E-3</v>
      </c>
      <c r="O25" s="142">
        <v>0.35305920000000002</v>
      </c>
      <c r="P25" s="142">
        <v>0</v>
      </c>
      <c r="Q25" s="142">
        <v>0</v>
      </c>
      <c r="R25" s="143"/>
      <c r="S25" s="143" t="s">
        <v>130</v>
      </c>
      <c r="T25" s="144" t="s">
        <v>130</v>
      </c>
      <c r="U25" s="129">
        <v>0.36199999999999999</v>
      </c>
      <c r="V25" s="129">
        <v>34.73028</v>
      </c>
      <c r="W25" s="129"/>
      <c r="X25" s="129" t="s">
        <v>131</v>
      </c>
      <c r="Y25" s="129" t="s">
        <v>132</v>
      </c>
      <c r="Z25" s="123"/>
      <c r="AA25" s="123"/>
      <c r="AB25" s="123"/>
      <c r="AC25" s="123"/>
      <c r="AD25" s="123"/>
      <c r="AE25" s="123"/>
      <c r="AF25" s="123"/>
      <c r="AG25" s="123" t="s">
        <v>133</v>
      </c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</row>
    <row r="26" spans="1:60" outlineLevel="2" x14ac:dyDescent="0.2">
      <c r="A26" s="126"/>
      <c r="B26" s="127"/>
      <c r="C26" s="154" t="s">
        <v>326</v>
      </c>
      <c r="D26" s="130"/>
      <c r="E26" s="131">
        <v>46.872</v>
      </c>
      <c r="F26" s="129"/>
      <c r="G26" s="129"/>
      <c r="H26" s="129"/>
      <c r="I26" s="129"/>
      <c r="J26" s="129"/>
      <c r="K26" s="129"/>
      <c r="L26" s="129"/>
      <c r="M26" s="129"/>
      <c r="N26" s="128"/>
      <c r="O26" s="128"/>
      <c r="P26" s="128"/>
      <c r="Q26" s="128"/>
      <c r="R26" s="129"/>
      <c r="S26" s="129"/>
      <c r="T26" s="129"/>
      <c r="U26" s="129"/>
      <c r="V26" s="129"/>
      <c r="W26" s="129"/>
      <c r="X26" s="129"/>
      <c r="Y26" s="129"/>
      <c r="Z26" s="123"/>
      <c r="AA26" s="123"/>
      <c r="AB26" s="123"/>
      <c r="AC26" s="123"/>
      <c r="AD26" s="123"/>
      <c r="AE26" s="123"/>
      <c r="AF26" s="123"/>
      <c r="AG26" s="123" t="s">
        <v>135</v>
      </c>
      <c r="AH26" s="123">
        <v>0</v>
      </c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</row>
    <row r="27" spans="1:60" outlineLevel="3" x14ac:dyDescent="0.2">
      <c r="A27" s="126"/>
      <c r="B27" s="127"/>
      <c r="C27" s="154" t="s">
        <v>327</v>
      </c>
      <c r="D27" s="130"/>
      <c r="E27" s="131">
        <v>49.067999999999998</v>
      </c>
      <c r="F27" s="129"/>
      <c r="G27" s="129"/>
      <c r="H27" s="129"/>
      <c r="I27" s="129"/>
      <c r="J27" s="129"/>
      <c r="K27" s="129"/>
      <c r="L27" s="129"/>
      <c r="M27" s="129"/>
      <c r="N27" s="128"/>
      <c r="O27" s="128"/>
      <c r="P27" s="128"/>
      <c r="Q27" s="128"/>
      <c r="R27" s="129"/>
      <c r="S27" s="129"/>
      <c r="T27" s="129"/>
      <c r="U27" s="129"/>
      <c r="V27" s="129"/>
      <c r="W27" s="129"/>
      <c r="X27" s="129"/>
      <c r="Y27" s="129"/>
      <c r="Z27" s="123"/>
      <c r="AA27" s="123"/>
      <c r="AB27" s="123"/>
      <c r="AC27" s="123"/>
      <c r="AD27" s="123"/>
      <c r="AE27" s="123"/>
      <c r="AF27" s="123"/>
      <c r="AG27" s="123" t="s">
        <v>135</v>
      </c>
      <c r="AH27" s="123">
        <v>0</v>
      </c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</row>
    <row r="28" spans="1:60" x14ac:dyDescent="0.2">
      <c r="A28" s="133" t="s">
        <v>125</v>
      </c>
      <c r="B28" s="134" t="s">
        <v>59</v>
      </c>
      <c r="C28" s="152" t="s">
        <v>60</v>
      </c>
      <c r="D28" s="135"/>
      <c r="E28" s="136"/>
      <c r="F28" s="137"/>
      <c r="G28" s="137">
        <f>SUMIF(AG29:AG29,"&lt;&gt;NOR",G29:G29)</f>
        <v>0</v>
      </c>
      <c r="H28" s="137"/>
      <c r="I28" s="137">
        <f>SUM(I29:I29)</f>
        <v>6627</v>
      </c>
      <c r="J28" s="137"/>
      <c r="K28" s="137">
        <f>SUM(K29:K29)</f>
        <v>14322.999999999998</v>
      </c>
      <c r="L28" s="137"/>
      <c r="M28" s="137">
        <f>SUM(M29:M29)</f>
        <v>25349.5</v>
      </c>
      <c r="N28" s="136"/>
      <c r="O28" s="136">
        <f>SUM(O29:O29)</f>
        <v>0.158</v>
      </c>
      <c r="P28" s="136"/>
      <c r="Q28" s="136">
        <f>SUM(Q29:Q29)</f>
        <v>0</v>
      </c>
      <c r="R28" s="137"/>
      <c r="S28" s="137"/>
      <c r="T28" s="138"/>
      <c r="U28" s="132"/>
      <c r="V28" s="132">
        <f>SUM(V29:V29)</f>
        <v>21</v>
      </c>
      <c r="W28" s="132"/>
      <c r="X28" s="132"/>
      <c r="Y28" s="132"/>
      <c r="AG28" t="s">
        <v>126</v>
      </c>
    </row>
    <row r="29" spans="1:60" outlineLevel="1" x14ac:dyDescent="0.2">
      <c r="A29" s="145">
        <v>10</v>
      </c>
      <c r="B29" s="146" t="s">
        <v>137</v>
      </c>
      <c r="C29" s="155" t="s">
        <v>138</v>
      </c>
      <c r="D29" s="147" t="s">
        <v>129</v>
      </c>
      <c r="E29" s="148">
        <v>100</v>
      </c>
      <c r="F29" s="149"/>
      <c r="G29" s="149">
        <f>E29*F29</f>
        <v>0</v>
      </c>
      <c r="H29" s="149">
        <v>66.27</v>
      </c>
      <c r="I29" s="149">
        <v>6627</v>
      </c>
      <c r="J29" s="149">
        <v>143.22999999999999</v>
      </c>
      <c r="K29" s="149">
        <v>14322.999999999998</v>
      </c>
      <c r="L29" s="149">
        <v>21</v>
      </c>
      <c r="M29" s="149">
        <v>25349.5</v>
      </c>
      <c r="N29" s="148">
        <v>1.58E-3</v>
      </c>
      <c r="O29" s="148">
        <v>0.158</v>
      </c>
      <c r="P29" s="148">
        <v>0</v>
      </c>
      <c r="Q29" s="148">
        <v>0</v>
      </c>
      <c r="R29" s="149"/>
      <c r="S29" s="149" t="s">
        <v>130</v>
      </c>
      <c r="T29" s="150" t="s">
        <v>130</v>
      </c>
      <c r="U29" s="129">
        <v>0.21</v>
      </c>
      <c r="V29" s="129">
        <v>21</v>
      </c>
      <c r="W29" s="129"/>
      <c r="X29" s="129" t="s">
        <v>131</v>
      </c>
      <c r="Y29" s="129" t="s">
        <v>132</v>
      </c>
      <c r="Z29" s="123"/>
      <c r="AA29" s="123"/>
      <c r="AB29" s="123"/>
      <c r="AC29" s="123"/>
      <c r="AD29" s="123"/>
      <c r="AE29" s="123"/>
      <c r="AF29" s="123"/>
      <c r="AG29" s="123" t="s">
        <v>133</v>
      </c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</row>
    <row r="30" spans="1:60" x14ac:dyDescent="0.2">
      <c r="A30" s="133" t="s">
        <v>125</v>
      </c>
      <c r="B30" s="134" t="s">
        <v>63</v>
      </c>
      <c r="C30" s="152" t="s">
        <v>64</v>
      </c>
      <c r="D30" s="135"/>
      <c r="E30" s="136"/>
      <c r="F30" s="137"/>
      <c r="G30" s="137">
        <f>SUMIF(AG31:AG36,"&lt;&gt;NOR",G31:G36)</f>
        <v>0</v>
      </c>
      <c r="H30" s="137"/>
      <c r="I30" s="137">
        <f>SUM(I31:I36)</f>
        <v>56.97598</v>
      </c>
      <c r="J30" s="137"/>
      <c r="K30" s="137">
        <f>SUM(K31:K36)</f>
        <v>961.99901999999997</v>
      </c>
      <c r="L30" s="137"/>
      <c r="M30" s="137">
        <f>SUM(M31:M36)</f>
        <v>1232.9657999999999</v>
      </c>
      <c r="N30" s="136"/>
      <c r="O30" s="136">
        <f>SUM(O31:O36)</f>
        <v>3.45262E-3</v>
      </c>
      <c r="P30" s="136"/>
      <c r="Q30" s="136">
        <f>SUM(Q31:Q36)</f>
        <v>0.17314800000000002</v>
      </c>
      <c r="R30" s="137"/>
      <c r="S30" s="137"/>
      <c r="T30" s="138"/>
      <c r="U30" s="132"/>
      <c r="V30" s="132">
        <f>SUM(V31:V36)</f>
        <v>1.0939200000000002</v>
      </c>
      <c r="W30" s="132"/>
      <c r="X30" s="132"/>
      <c r="Y30" s="132"/>
      <c r="AG30" t="s">
        <v>126</v>
      </c>
    </row>
    <row r="31" spans="1:60" ht="22.5" outlineLevel="1" x14ac:dyDescent="0.2">
      <c r="A31" s="139">
        <v>11</v>
      </c>
      <c r="B31" s="140" t="s">
        <v>330</v>
      </c>
      <c r="C31" s="153" t="s">
        <v>331</v>
      </c>
      <c r="D31" s="141" t="s">
        <v>129</v>
      </c>
      <c r="E31" s="142">
        <v>1.0860000000000001</v>
      </c>
      <c r="F31" s="143"/>
      <c r="G31" s="149">
        <f>E31*F31</f>
        <v>0</v>
      </c>
      <c r="H31" s="143">
        <v>19.43</v>
      </c>
      <c r="I31" s="143">
        <v>21.10098</v>
      </c>
      <c r="J31" s="143">
        <v>143.07</v>
      </c>
      <c r="K31" s="143">
        <v>155.37402</v>
      </c>
      <c r="L31" s="143">
        <v>21</v>
      </c>
      <c r="M31" s="143">
        <v>213.54079999999999</v>
      </c>
      <c r="N31" s="142">
        <v>6.7000000000000002E-4</v>
      </c>
      <c r="O31" s="142">
        <v>7.2762000000000011E-4</v>
      </c>
      <c r="P31" s="142">
        <v>0.11799999999999999</v>
      </c>
      <c r="Q31" s="142">
        <v>0.12814800000000001</v>
      </c>
      <c r="R31" s="143"/>
      <c r="S31" s="143" t="s">
        <v>130</v>
      </c>
      <c r="T31" s="144" t="s">
        <v>130</v>
      </c>
      <c r="U31" s="129">
        <v>0.22</v>
      </c>
      <c r="V31" s="129">
        <v>0.23892000000000002</v>
      </c>
      <c r="W31" s="129"/>
      <c r="X31" s="129" t="s">
        <v>131</v>
      </c>
      <c r="Y31" s="129" t="s">
        <v>132</v>
      </c>
      <c r="Z31" s="123"/>
      <c r="AA31" s="123"/>
      <c r="AB31" s="123"/>
      <c r="AC31" s="123"/>
      <c r="AD31" s="123"/>
      <c r="AE31" s="123"/>
      <c r="AF31" s="123"/>
      <c r="AG31" s="123" t="s">
        <v>133</v>
      </c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</row>
    <row r="32" spans="1:60" outlineLevel="2" x14ac:dyDescent="0.2">
      <c r="A32" s="126"/>
      <c r="B32" s="127"/>
      <c r="C32" s="154" t="s">
        <v>332</v>
      </c>
      <c r="D32" s="130"/>
      <c r="E32" s="131">
        <v>1.0860000000000001</v>
      </c>
      <c r="F32" s="129"/>
      <c r="G32" s="129"/>
      <c r="H32" s="129"/>
      <c r="I32" s="129"/>
      <c r="J32" s="129"/>
      <c r="K32" s="129"/>
      <c r="L32" s="129"/>
      <c r="M32" s="129"/>
      <c r="N32" s="128"/>
      <c r="O32" s="128"/>
      <c r="P32" s="128"/>
      <c r="Q32" s="128"/>
      <c r="R32" s="129"/>
      <c r="S32" s="129"/>
      <c r="T32" s="129"/>
      <c r="U32" s="129"/>
      <c r="V32" s="129"/>
      <c r="W32" s="129"/>
      <c r="X32" s="129"/>
      <c r="Y32" s="129"/>
      <c r="Z32" s="123"/>
      <c r="AA32" s="123"/>
      <c r="AB32" s="123"/>
      <c r="AC32" s="123"/>
      <c r="AD32" s="123"/>
      <c r="AE32" s="123"/>
      <c r="AF32" s="123"/>
      <c r="AG32" s="123" t="s">
        <v>135</v>
      </c>
      <c r="AH32" s="123">
        <v>0</v>
      </c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</row>
    <row r="33" spans="1:60" outlineLevel="1" x14ac:dyDescent="0.2">
      <c r="A33" s="139">
        <v>12</v>
      </c>
      <c r="B33" s="140" t="s">
        <v>155</v>
      </c>
      <c r="C33" s="153" t="s">
        <v>156</v>
      </c>
      <c r="D33" s="141" t="s">
        <v>157</v>
      </c>
      <c r="E33" s="142">
        <v>2.5</v>
      </c>
      <c r="F33" s="143"/>
      <c r="G33" s="149">
        <f>E33*F33</f>
        <v>0</v>
      </c>
      <c r="H33" s="143">
        <v>14.35</v>
      </c>
      <c r="I33" s="143">
        <v>35.875</v>
      </c>
      <c r="J33" s="143">
        <v>202.65</v>
      </c>
      <c r="K33" s="143">
        <v>506.625</v>
      </c>
      <c r="L33" s="143">
        <v>21</v>
      </c>
      <c r="M33" s="143">
        <v>656.42499999999995</v>
      </c>
      <c r="N33" s="142">
        <v>4.8999999999999998E-4</v>
      </c>
      <c r="O33" s="142">
        <v>1.225E-3</v>
      </c>
      <c r="P33" s="142">
        <v>1.7999999999999999E-2</v>
      </c>
      <c r="Q33" s="142">
        <v>4.4999999999999998E-2</v>
      </c>
      <c r="R33" s="143"/>
      <c r="S33" s="143" t="s">
        <v>130</v>
      </c>
      <c r="T33" s="144" t="s">
        <v>130</v>
      </c>
      <c r="U33" s="129">
        <v>0.34200000000000003</v>
      </c>
      <c r="V33" s="129">
        <v>0.85500000000000009</v>
      </c>
      <c r="W33" s="129"/>
      <c r="X33" s="129" t="s">
        <v>131</v>
      </c>
      <c r="Y33" s="129" t="s">
        <v>132</v>
      </c>
      <c r="Z33" s="123"/>
      <c r="AA33" s="123"/>
      <c r="AB33" s="123"/>
      <c r="AC33" s="123"/>
      <c r="AD33" s="123"/>
      <c r="AE33" s="123"/>
      <c r="AF33" s="123"/>
      <c r="AG33" s="123" t="s">
        <v>133</v>
      </c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</row>
    <row r="34" spans="1:60" outlineLevel="2" x14ac:dyDescent="0.2">
      <c r="A34" s="126"/>
      <c r="B34" s="127"/>
      <c r="C34" s="213" t="s">
        <v>158</v>
      </c>
      <c r="D34" s="214"/>
      <c r="E34" s="214"/>
      <c r="F34" s="214"/>
      <c r="G34" s="214"/>
      <c r="H34" s="129"/>
      <c r="I34" s="129"/>
      <c r="J34" s="129"/>
      <c r="K34" s="129"/>
      <c r="L34" s="129"/>
      <c r="M34" s="129"/>
      <c r="N34" s="128"/>
      <c r="O34" s="128"/>
      <c r="P34" s="128"/>
      <c r="Q34" s="128"/>
      <c r="R34" s="129"/>
      <c r="S34" s="129"/>
      <c r="T34" s="129"/>
      <c r="U34" s="129"/>
      <c r="V34" s="129"/>
      <c r="W34" s="129"/>
      <c r="X34" s="129"/>
      <c r="Y34" s="129"/>
      <c r="Z34" s="123"/>
      <c r="AA34" s="123"/>
      <c r="AB34" s="123"/>
      <c r="AC34" s="123"/>
      <c r="AD34" s="123"/>
      <c r="AE34" s="123"/>
      <c r="AF34" s="123"/>
      <c r="AG34" s="123" t="s">
        <v>159</v>
      </c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</row>
    <row r="35" spans="1:60" outlineLevel="2" x14ac:dyDescent="0.2">
      <c r="A35" s="126"/>
      <c r="B35" s="127"/>
      <c r="C35" s="154" t="s">
        <v>160</v>
      </c>
      <c r="D35" s="130"/>
      <c r="E35" s="131">
        <v>2.5</v>
      </c>
      <c r="F35" s="129"/>
      <c r="G35" s="129"/>
      <c r="H35" s="129"/>
      <c r="I35" s="129"/>
      <c r="J35" s="129"/>
      <c r="K35" s="129"/>
      <c r="L35" s="129"/>
      <c r="M35" s="129"/>
      <c r="N35" s="128"/>
      <c r="O35" s="128"/>
      <c r="P35" s="128"/>
      <c r="Q35" s="128"/>
      <c r="R35" s="129"/>
      <c r="S35" s="129"/>
      <c r="T35" s="129"/>
      <c r="U35" s="129"/>
      <c r="V35" s="129"/>
      <c r="W35" s="129"/>
      <c r="X35" s="129"/>
      <c r="Y35" s="129"/>
      <c r="Z35" s="123"/>
      <c r="AA35" s="123"/>
      <c r="AB35" s="123"/>
      <c r="AC35" s="123"/>
      <c r="AD35" s="123"/>
      <c r="AE35" s="123"/>
      <c r="AF35" s="123"/>
      <c r="AG35" s="123" t="s">
        <v>135</v>
      </c>
      <c r="AH35" s="123">
        <v>0</v>
      </c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</row>
    <row r="36" spans="1:60" outlineLevel="1" x14ac:dyDescent="0.2">
      <c r="A36" s="145">
        <v>13</v>
      </c>
      <c r="B36" s="146" t="s">
        <v>333</v>
      </c>
      <c r="C36" s="155" t="s">
        <v>334</v>
      </c>
      <c r="D36" s="147" t="s">
        <v>335</v>
      </c>
      <c r="E36" s="148">
        <v>1</v>
      </c>
      <c r="F36" s="149"/>
      <c r="G36" s="149">
        <f>E36*F36</f>
        <v>0</v>
      </c>
      <c r="H36" s="149">
        <v>0</v>
      </c>
      <c r="I36" s="149">
        <v>0</v>
      </c>
      <c r="J36" s="149">
        <v>300</v>
      </c>
      <c r="K36" s="149">
        <v>300</v>
      </c>
      <c r="L36" s="149">
        <v>21</v>
      </c>
      <c r="M36" s="149">
        <v>363</v>
      </c>
      <c r="N36" s="148">
        <v>1.5E-3</v>
      </c>
      <c r="O36" s="148">
        <v>1.5E-3</v>
      </c>
      <c r="P36" s="148">
        <v>0</v>
      </c>
      <c r="Q36" s="148">
        <v>0</v>
      </c>
      <c r="R36" s="149"/>
      <c r="S36" s="149" t="s">
        <v>263</v>
      </c>
      <c r="T36" s="150" t="s">
        <v>231</v>
      </c>
      <c r="U36" s="129">
        <v>0</v>
      </c>
      <c r="V36" s="129">
        <v>0</v>
      </c>
      <c r="W36" s="129"/>
      <c r="X36" s="129" t="s">
        <v>131</v>
      </c>
      <c r="Y36" s="129" t="s">
        <v>132</v>
      </c>
      <c r="Z36" s="123"/>
      <c r="AA36" s="123"/>
      <c r="AB36" s="123"/>
      <c r="AC36" s="123"/>
      <c r="AD36" s="123"/>
      <c r="AE36" s="123"/>
      <c r="AF36" s="123"/>
      <c r="AG36" s="123" t="s">
        <v>133</v>
      </c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</row>
    <row r="37" spans="1:60" x14ac:dyDescent="0.2">
      <c r="A37" s="133" t="s">
        <v>125</v>
      </c>
      <c r="B37" s="134" t="s">
        <v>67</v>
      </c>
      <c r="C37" s="152" t="s">
        <v>68</v>
      </c>
      <c r="D37" s="135"/>
      <c r="E37" s="136"/>
      <c r="F37" s="137"/>
      <c r="G37" s="137">
        <f>SUMIF(AG38:AG40,"&lt;&gt;NOR",G38:G40)</f>
        <v>0</v>
      </c>
      <c r="H37" s="137"/>
      <c r="I37" s="137">
        <f>SUM(I38:I40)</f>
        <v>116.60425000000001</v>
      </c>
      <c r="J37" s="137"/>
      <c r="K37" s="137">
        <f>SUM(K38:K40)</f>
        <v>385.45445000000001</v>
      </c>
      <c r="L37" s="137"/>
      <c r="M37" s="137">
        <f>SUM(M38:M40)</f>
        <v>607.49260000000004</v>
      </c>
      <c r="N37" s="136"/>
      <c r="O37" s="136">
        <f>SUM(O38:O40)</f>
        <v>6.0375000000000001E-4</v>
      </c>
      <c r="P37" s="136"/>
      <c r="Q37" s="136">
        <f>SUM(Q38:Q40)</f>
        <v>0</v>
      </c>
      <c r="R37" s="137"/>
      <c r="S37" s="137"/>
      <c r="T37" s="138"/>
      <c r="U37" s="132"/>
      <c r="V37" s="132">
        <f>SUM(V38:V40)</f>
        <v>0.48409860000000005</v>
      </c>
      <c r="W37" s="132"/>
      <c r="X37" s="132"/>
      <c r="Y37" s="132"/>
      <c r="AG37" t="s">
        <v>126</v>
      </c>
    </row>
    <row r="38" spans="1:60" ht="22.5" outlineLevel="1" x14ac:dyDescent="0.2">
      <c r="A38" s="139">
        <v>14</v>
      </c>
      <c r="B38" s="140" t="s">
        <v>336</v>
      </c>
      <c r="C38" s="153" t="s">
        <v>337</v>
      </c>
      <c r="D38" s="141" t="s">
        <v>129</v>
      </c>
      <c r="E38" s="142">
        <v>4.0250000000000004</v>
      </c>
      <c r="F38" s="143"/>
      <c r="G38" s="149">
        <f>E38*F38</f>
        <v>0</v>
      </c>
      <c r="H38" s="143">
        <v>28.97</v>
      </c>
      <c r="I38" s="143">
        <v>116.60425000000001</v>
      </c>
      <c r="J38" s="143">
        <v>95.53</v>
      </c>
      <c r="K38" s="143">
        <v>384.50825000000003</v>
      </c>
      <c r="L38" s="143">
        <v>21</v>
      </c>
      <c r="M38" s="143">
        <v>606.34310000000005</v>
      </c>
      <c r="N38" s="142">
        <v>1.4999999999999999E-4</v>
      </c>
      <c r="O38" s="142">
        <v>6.0375000000000001E-4</v>
      </c>
      <c r="P38" s="142">
        <v>0</v>
      </c>
      <c r="Q38" s="142">
        <v>0</v>
      </c>
      <c r="R38" s="143"/>
      <c r="S38" s="143" t="s">
        <v>130</v>
      </c>
      <c r="T38" s="144" t="s">
        <v>130</v>
      </c>
      <c r="U38" s="129">
        <v>0.12</v>
      </c>
      <c r="V38" s="129">
        <v>0.48300000000000004</v>
      </c>
      <c r="W38" s="129"/>
      <c r="X38" s="129" t="s">
        <v>131</v>
      </c>
      <c r="Y38" s="129" t="s">
        <v>132</v>
      </c>
      <c r="Z38" s="123"/>
      <c r="AA38" s="123"/>
      <c r="AB38" s="123"/>
      <c r="AC38" s="123"/>
      <c r="AD38" s="123"/>
      <c r="AE38" s="123"/>
      <c r="AF38" s="123"/>
      <c r="AG38" s="123" t="s">
        <v>133</v>
      </c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</row>
    <row r="39" spans="1:60" outlineLevel="2" x14ac:dyDescent="0.2">
      <c r="A39" s="126"/>
      <c r="B39" s="127"/>
      <c r="C39" s="154" t="s">
        <v>338</v>
      </c>
      <c r="D39" s="130"/>
      <c r="E39" s="131">
        <v>4.0250000000000004</v>
      </c>
      <c r="F39" s="129"/>
      <c r="G39" s="129"/>
      <c r="H39" s="129"/>
      <c r="I39" s="129"/>
      <c r="J39" s="129"/>
      <c r="K39" s="129"/>
      <c r="L39" s="129"/>
      <c r="M39" s="129"/>
      <c r="N39" s="128"/>
      <c r="O39" s="128"/>
      <c r="P39" s="128"/>
      <c r="Q39" s="128"/>
      <c r="R39" s="129"/>
      <c r="S39" s="129"/>
      <c r="T39" s="129"/>
      <c r="U39" s="129"/>
      <c r="V39" s="129"/>
      <c r="W39" s="129"/>
      <c r="X39" s="129"/>
      <c r="Y39" s="129"/>
      <c r="Z39" s="123"/>
      <c r="AA39" s="123"/>
      <c r="AB39" s="123"/>
      <c r="AC39" s="123"/>
      <c r="AD39" s="123"/>
      <c r="AE39" s="123"/>
      <c r="AF39" s="123"/>
      <c r="AG39" s="123" t="s">
        <v>135</v>
      </c>
      <c r="AH39" s="123">
        <v>0</v>
      </c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</row>
    <row r="40" spans="1:60" ht="22.5" outlineLevel="1" x14ac:dyDescent="0.2">
      <c r="A40" s="145">
        <v>15</v>
      </c>
      <c r="B40" s="146" t="s">
        <v>280</v>
      </c>
      <c r="C40" s="155" t="s">
        <v>281</v>
      </c>
      <c r="D40" s="147" t="s">
        <v>165</v>
      </c>
      <c r="E40" s="148">
        <v>5.9999999999999995E-4</v>
      </c>
      <c r="F40" s="149"/>
      <c r="G40" s="149">
        <f>E40*F40</f>
        <v>0</v>
      </c>
      <c r="H40" s="149">
        <v>0</v>
      </c>
      <c r="I40" s="149">
        <v>0</v>
      </c>
      <c r="J40" s="149">
        <v>1577</v>
      </c>
      <c r="K40" s="149">
        <v>0.94619999999999993</v>
      </c>
      <c r="L40" s="149">
        <v>21</v>
      </c>
      <c r="M40" s="149">
        <v>1.1495</v>
      </c>
      <c r="N40" s="148">
        <v>0</v>
      </c>
      <c r="O40" s="148">
        <v>0</v>
      </c>
      <c r="P40" s="148">
        <v>0</v>
      </c>
      <c r="Q40" s="148">
        <v>0</v>
      </c>
      <c r="R40" s="149"/>
      <c r="S40" s="149" t="s">
        <v>130</v>
      </c>
      <c r="T40" s="150" t="s">
        <v>130</v>
      </c>
      <c r="U40" s="129">
        <v>1.831</v>
      </c>
      <c r="V40" s="129">
        <v>1.0985999999999999E-3</v>
      </c>
      <c r="W40" s="129"/>
      <c r="X40" s="129" t="s">
        <v>166</v>
      </c>
      <c r="Y40" s="129" t="s">
        <v>132</v>
      </c>
      <c r="Z40" s="123"/>
      <c r="AA40" s="123"/>
      <c r="AB40" s="123"/>
      <c r="AC40" s="123"/>
      <c r="AD40" s="123"/>
      <c r="AE40" s="123"/>
      <c r="AF40" s="123"/>
      <c r="AG40" s="123" t="s">
        <v>167</v>
      </c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</row>
    <row r="41" spans="1:60" x14ac:dyDescent="0.2">
      <c r="A41" s="133" t="s">
        <v>125</v>
      </c>
      <c r="B41" s="134" t="s">
        <v>71</v>
      </c>
      <c r="C41" s="152" t="s">
        <v>72</v>
      </c>
      <c r="D41" s="135"/>
      <c r="E41" s="136"/>
      <c r="F41" s="137"/>
      <c r="G41" s="137">
        <f>SUMIF(AG42:AG44,"&lt;&gt;NOR",G42:G44)</f>
        <v>0</v>
      </c>
      <c r="H41" s="137"/>
      <c r="I41" s="137">
        <f>SUM(I42:I44)</f>
        <v>929</v>
      </c>
      <c r="J41" s="137"/>
      <c r="K41" s="137">
        <f>SUM(K42:K44)</f>
        <v>1745.7846</v>
      </c>
      <c r="L41" s="137"/>
      <c r="M41" s="137">
        <f>SUM(M42:M44)</f>
        <v>3236.4838</v>
      </c>
      <c r="N41" s="136"/>
      <c r="O41" s="136">
        <f>SUM(O42:O44)</f>
        <v>1.8600000000000001E-3</v>
      </c>
      <c r="P41" s="136"/>
      <c r="Q41" s="136">
        <f>SUM(Q42:Q44)</f>
        <v>0</v>
      </c>
      <c r="R41" s="137"/>
      <c r="S41" s="137"/>
      <c r="T41" s="138"/>
      <c r="U41" s="132"/>
      <c r="V41" s="132">
        <f>SUM(V42:V44)</f>
        <v>2.1671052</v>
      </c>
      <c r="W41" s="132"/>
      <c r="X41" s="132"/>
      <c r="Y41" s="132"/>
      <c r="AG41" t="s">
        <v>126</v>
      </c>
    </row>
    <row r="42" spans="1:60" ht="22.5" outlineLevel="1" x14ac:dyDescent="0.2">
      <c r="A42" s="145">
        <v>16</v>
      </c>
      <c r="B42" s="146" t="s">
        <v>339</v>
      </c>
      <c r="C42" s="155" t="s">
        <v>340</v>
      </c>
      <c r="D42" s="147" t="s">
        <v>151</v>
      </c>
      <c r="E42" s="148">
        <v>2</v>
      </c>
      <c r="F42" s="149"/>
      <c r="G42" s="149">
        <f t="shared" ref="G42:G44" si="1">E42*F42</f>
        <v>0</v>
      </c>
      <c r="H42" s="149">
        <v>0</v>
      </c>
      <c r="I42" s="149">
        <v>0</v>
      </c>
      <c r="J42" s="149">
        <v>870</v>
      </c>
      <c r="K42" s="149">
        <v>1740</v>
      </c>
      <c r="L42" s="149">
        <v>21</v>
      </c>
      <c r="M42" s="149">
        <v>2105.4</v>
      </c>
      <c r="N42" s="148">
        <v>0</v>
      </c>
      <c r="O42" s="148">
        <v>0</v>
      </c>
      <c r="P42" s="148">
        <v>0</v>
      </c>
      <c r="Q42" s="148">
        <v>0</v>
      </c>
      <c r="R42" s="149"/>
      <c r="S42" s="149" t="s">
        <v>130</v>
      </c>
      <c r="T42" s="150" t="s">
        <v>130</v>
      </c>
      <c r="U42" s="129">
        <v>1.08</v>
      </c>
      <c r="V42" s="129">
        <v>2.16</v>
      </c>
      <c r="W42" s="129"/>
      <c r="X42" s="129" t="s">
        <v>131</v>
      </c>
      <c r="Y42" s="129" t="s">
        <v>132</v>
      </c>
      <c r="Z42" s="123"/>
      <c r="AA42" s="123"/>
      <c r="AB42" s="123"/>
      <c r="AC42" s="123"/>
      <c r="AD42" s="123"/>
      <c r="AE42" s="123"/>
      <c r="AF42" s="123"/>
      <c r="AG42" s="123" t="s">
        <v>133</v>
      </c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</row>
    <row r="43" spans="1:60" outlineLevel="1" x14ac:dyDescent="0.2">
      <c r="A43" s="145">
        <v>17</v>
      </c>
      <c r="B43" s="146" t="s">
        <v>341</v>
      </c>
      <c r="C43" s="155" t="s">
        <v>342</v>
      </c>
      <c r="D43" s="147" t="s">
        <v>151</v>
      </c>
      <c r="E43" s="148">
        <v>2</v>
      </c>
      <c r="F43" s="149"/>
      <c r="G43" s="149">
        <f t="shared" si="1"/>
        <v>0</v>
      </c>
      <c r="H43" s="149">
        <v>464.5</v>
      </c>
      <c r="I43" s="149">
        <v>929</v>
      </c>
      <c r="J43" s="149">
        <v>0</v>
      </c>
      <c r="K43" s="149">
        <v>0</v>
      </c>
      <c r="L43" s="149">
        <v>21</v>
      </c>
      <c r="M43" s="149">
        <v>1124.0899999999999</v>
      </c>
      <c r="N43" s="148">
        <v>9.3000000000000005E-4</v>
      </c>
      <c r="O43" s="148">
        <v>1.8600000000000001E-3</v>
      </c>
      <c r="P43" s="148">
        <v>0</v>
      </c>
      <c r="Q43" s="148">
        <v>0</v>
      </c>
      <c r="R43" s="149" t="s">
        <v>188</v>
      </c>
      <c r="S43" s="149" t="s">
        <v>130</v>
      </c>
      <c r="T43" s="150" t="s">
        <v>130</v>
      </c>
      <c r="U43" s="129">
        <v>0</v>
      </c>
      <c r="V43" s="129">
        <v>0</v>
      </c>
      <c r="W43" s="129"/>
      <c r="X43" s="129" t="s">
        <v>189</v>
      </c>
      <c r="Y43" s="129" t="s">
        <v>132</v>
      </c>
      <c r="Z43" s="123"/>
      <c r="AA43" s="123"/>
      <c r="AB43" s="123"/>
      <c r="AC43" s="123"/>
      <c r="AD43" s="123"/>
      <c r="AE43" s="123"/>
      <c r="AF43" s="123"/>
      <c r="AG43" s="123" t="s">
        <v>190</v>
      </c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</row>
    <row r="44" spans="1:60" ht="22.5" outlineLevel="1" x14ac:dyDescent="0.2">
      <c r="A44" s="145">
        <v>18</v>
      </c>
      <c r="B44" s="146" t="s">
        <v>343</v>
      </c>
      <c r="C44" s="155" t="s">
        <v>344</v>
      </c>
      <c r="D44" s="147" t="s">
        <v>165</v>
      </c>
      <c r="E44" s="148">
        <v>1.8600000000000001E-3</v>
      </c>
      <c r="F44" s="149"/>
      <c r="G44" s="149">
        <f t="shared" si="1"/>
        <v>0</v>
      </c>
      <c r="H44" s="149">
        <v>0</v>
      </c>
      <c r="I44" s="149">
        <v>0</v>
      </c>
      <c r="J44" s="149">
        <v>3110</v>
      </c>
      <c r="K44" s="149">
        <v>5.7846000000000002</v>
      </c>
      <c r="L44" s="149">
        <v>21</v>
      </c>
      <c r="M44" s="149">
        <v>6.9938000000000002</v>
      </c>
      <c r="N44" s="148">
        <v>0</v>
      </c>
      <c r="O44" s="148">
        <v>0</v>
      </c>
      <c r="P44" s="148">
        <v>0</v>
      </c>
      <c r="Q44" s="148">
        <v>0</v>
      </c>
      <c r="R44" s="149"/>
      <c r="S44" s="149" t="s">
        <v>130</v>
      </c>
      <c r="T44" s="150" t="s">
        <v>130</v>
      </c>
      <c r="U44" s="129">
        <v>3.82</v>
      </c>
      <c r="V44" s="129">
        <v>7.1051999999999999E-3</v>
      </c>
      <c r="W44" s="129"/>
      <c r="X44" s="129" t="s">
        <v>166</v>
      </c>
      <c r="Y44" s="129" t="s">
        <v>132</v>
      </c>
      <c r="Z44" s="123"/>
      <c r="AA44" s="123"/>
      <c r="AB44" s="123"/>
      <c r="AC44" s="123"/>
      <c r="AD44" s="123"/>
      <c r="AE44" s="123"/>
      <c r="AF44" s="123"/>
      <c r="AG44" s="123" t="s">
        <v>167</v>
      </c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</row>
    <row r="45" spans="1:60" x14ac:dyDescent="0.2">
      <c r="A45" s="133" t="s">
        <v>125</v>
      </c>
      <c r="B45" s="134" t="s">
        <v>73</v>
      </c>
      <c r="C45" s="152" t="s">
        <v>74</v>
      </c>
      <c r="D45" s="135"/>
      <c r="E45" s="136"/>
      <c r="F45" s="137"/>
      <c r="G45" s="137">
        <f>SUMIF(AG46:AG52,"&lt;&gt;NOR",G46:G52)</f>
        <v>0</v>
      </c>
      <c r="H45" s="137"/>
      <c r="I45" s="137">
        <f>SUM(I46:I52)</f>
        <v>7500.6779999999999</v>
      </c>
      <c r="J45" s="137"/>
      <c r="K45" s="137">
        <f>SUM(K46:K52)</f>
        <v>3123.8371999999999</v>
      </c>
      <c r="L45" s="137"/>
      <c r="M45" s="137">
        <f>SUM(M46:M52)</f>
        <v>12855.6692</v>
      </c>
      <c r="N45" s="136"/>
      <c r="O45" s="136">
        <f>SUM(O46:O52)</f>
        <v>0.43286400000000003</v>
      </c>
      <c r="P45" s="136"/>
      <c r="Q45" s="136">
        <f>SUM(Q46:Q52)</f>
        <v>0</v>
      </c>
      <c r="R45" s="137"/>
      <c r="S45" s="137"/>
      <c r="T45" s="138"/>
      <c r="U45" s="132"/>
      <c r="V45" s="132">
        <f>SUM(V46:V52)</f>
        <v>3.3409378599999995</v>
      </c>
      <c r="W45" s="132"/>
      <c r="X45" s="132"/>
      <c r="Y45" s="132"/>
      <c r="AG45" t="s">
        <v>126</v>
      </c>
    </row>
    <row r="46" spans="1:60" ht="22.5" outlineLevel="1" x14ac:dyDescent="0.2">
      <c r="A46" s="139">
        <v>19</v>
      </c>
      <c r="B46" s="140" t="s">
        <v>345</v>
      </c>
      <c r="C46" s="153" t="s">
        <v>346</v>
      </c>
      <c r="D46" s="141" t="s">
        <v>129</v>
      </c>
      <c r="E46" s="142">
        <v>9</v>
      </c>
      <c r="F46" s="143"/>
      <c r="G46" s="149">
        <f>E46*F46</f>
        <v>0</v>
      </c>
      <c r="H46" s="143">
        <v>306.91000000000003</v>
      </c>
      <c r="I46" s="143">
        <v>2762.19</v>
      </c>
      <c r="J46" s="143">
        <v>223.09</v>
      </c>
      <c r="K46" s="143">
        <v>2007.81</v>
      </c>
      <c r="L46" s="143">
        <v>21</v>
      </c>
      <c r="M46" s="143">
        <v>5771.7</v>
      </c>
      <c r="N46" s="142">
        <v>2.376E-2</v>
      </c>
      <c r="O46" s="142">
        <v>0.21384</v>
      </c>
      <c r="P46" s="142">
        <v>0</v>
      </c>
      <c r="Q46" s="142">
        <v>0</v>
      </c>
      <c r="R46" s="143"/>
      <c r="S46" s="143" t="s">
        <v>130</v>
      </c>
      <c r="T46" s="144" t="s">
        <v>130</v>
      </c>
      <c r="U46" s="129">
        <v>0.28699999999999998</v>
      </c>
      <c r="V46" s="129">
        <v>2.5829999999999997</v>
      </c>
      <c r="W46" s="129"/>
      <c r="X46" s="129" t="s">
        <v>131</v>
      </c>
      <c r="Y46" s="129" t="s">
        <v>132</v>
      </c>
      <c r="Z46" s="123"/>
      <c r="AA46" s="123"/>
      <c r="AB46" s="123"/>
      <c r="AC46" s="123"/>
      <c r="AD46" s="123"/>
      <c r="AE46" s="123"/>
      <c r="AF46" s="123"/>
      <c r="AG46" s="123" t="s">
        <v>133</v>
      </c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</row>
    <row r="47" spans="1:60" outlineLevel="2" x14ac:dyDescent="0.2">
      <c r="A47" s="126"/>
      <c r="B47" s="127"/>
      <c r="C47" s="154" t="s">
        <v>347</v>
      </c>
      <c r="D47" s="130"/>
      <c r="E47" s="131">
        <v>9</v>
      </c>
      <c r="F47" s="129"/>
      <c r="G47" s="129"/>
      <c r="H47" s="129"/>
      <c r="I47" s="129"/>
      <c r="J47" s="129"/>
      <c r="K47" s="129"/>
      <c r="L47" s="129"/>
      <c r="M47" s="129"/>
      <c r="N47" s="128"/>
      <c r="O47" s="128"/>
      <c r="P47" s="128"/>
      <c r="Q47" s="128"/>
      <c r="R47" s="129"/>
      <c r="S47" s="129"/>
      <c r="T47" s="129"/>
      <c r="U47" s="129"/>
      <c r="V47" s="129"/>
      <c r="W47" s="129"/>
      <c r="X47" s="129"/>
      <c r="Y47" s="129"/>
      <c r="Z47" s="123"/>
      <c r="AA47" s="123"/>
      <c r="AB47" s="123"/>
      <c r="AC47" s="123"/>
      <c r="AD47" s="123"/>
      <c r="AE47" s="123"/>
      <c r="AF47" s="123"/>
      <c r="AG47" s="123" t="s">
        <v>135</v>
      </c>
      <c r="AH47" s="123">
        <v>0</v>
      </c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</row>
    <row r="48" spans="1:60" outlineLevel="1" x14ac:dyDescent="0.2">
      <c r="A48" s="139">
        <v>20</v>
      </c>
      <c r="B48" s="140" t="s">
        <v>348</v>
      </c>
      <c r="C48" s="153" t="s">
        <v>349</v>
      </c>
      <c r="D48" s="141" t="s">
        <v>129</v>
      </c>
      <c r="E48" s="142">
        <v>20.399999999999999</v>
      </c>
      <c r="F48" s="143"/>
      <c r="G48" s="149">
        <f>E48*F48</f>
        <v>0</v>
      </c>
      <c r="H48" s="143">
        <v>13.12</v>
      </c>
      <c r="I48" s="143">
        <v>267.64799999999997</v>
      </c>
      <c r="J48" s="143">
        <v>5.48</v>
      </c>
      <c r="K48" s="143">
        <v>111.792</v>
      </c>
      <c r="L48" s="143">
        <v>21</v>
      </c>
      <c r="M48" s="143">
        <v>459.12239999999997</v>
      </c>
      <c r="N48" s="142">
        <v>6.0000000000000002E-5</v>
      </c>
      <c r="O48" s="142">
        <v>1.224E-3</v>
      </c>
      <c r="P48" s="142">
        <v>0</v>
      </c>
      <c r="Q48" s="142">
        <v>0</v>
      </c>
      <c r="R48" s="143"/>
      <c r="S48" s="143" t="s">
        <v>130</v>
      </c>
      <c r="T48" s="144" t="s">
        <v>130</v>
      </c>
      <c r="U48" s="129">
        <v>0</v>
      </c>
      <c r="V48" s="129">
        <v>0</v>
      </c>
      <c r="W48" s="129"/>
      <c r="X48" s="129" t="s">
        <v>131</v>
      </c>
      <c r="Y48" s="129" t="s">
        <v>132</v>
      </c>
      <c r="Z48" s="123"/>
      <c r="AA48" s="123"/>
      <c r="AB48" s="123"/>
      <c r="AC48" s="123"/>
      <c r="AD48" s="123"/>
      <c r="AE48" s="123"/>
      <c r="AF48" s="123"/>
      <c r="AG48" s="123" t="s">
        <v>133</v>
      </c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</row>
    <row r="49" spans="1:60" outlineLevel="2" x14ac:dyDescent="0.2">
      <c r="A49" s="126"/>
      <c r="B49" s="127"/>
      <c r="C49" s="154" t="s">
        <v>350</v>
      </c>
      <c r="D49" s="130"/>
      <c r="E49" s="131">
        <v>20.399999999999999</v>
      </c>
      <c r="F49" s="129"/>
      <c r="G49" s="129"/>
      <c r="H49" s="129"/>
      <c r="I49" s="129"/>
      <c r="J49" s="129"/>
      <c r="K49" s="129"/>
      <c r="L49" s="129"/>
      <c r="M49" s="129"/>
      <c r="N49" s="128"/>
      <c r="O49" s="128"/>
      <c r="P49" s="128"/>
      <c r="Q49" s="128"/>
      <c r="R49" s="129"/>
      <c r="S49" s="129"/>
      <c r="T49" s="129"/>
      <c r="U49" s="129"/>
      <c r="V49" s="129"/>
      <c r="W49" s="129"/>
      <c r="X49" s="129"/>
      <c r="Y49" s="129"/>
      <c r="Z49" s="123"/>
      <c r="AA49" s="123"/>
      <c r="AB49" s="123"/>
      <c r="AC49" s="123"/>
      <c r="AD49" s="123"/>
      <c r="AE49" s="123"/>
      <c r="AF49" s="123"/>
      <c r="AG49" s="123" t="s">
        <v>135</v>
      </c>
      <c r="AH49" s="123">
        <v>0</v>
      </c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</row>
    <row r="50" spans="1:60" ht="22.5" outlineLevel="1" x14ac:dyDescent="0.2">
      <c r="A50" s="139">
        <v>21</v>
      </c>
      <c r="B50" s="140" t="s">
        <v>351</v>
      </c>
      <c r="C50" s="153" t="s">
        <v>352</v>
      </c>
      <c r="D50" s="141" t="s">
        <v>277</v>
      </c>
      <c r="E50" s="142">
        <v>0.39600000000000002</v>
      </c>
      <c r="F50" s="143"/>
      <c r="G50" s="149">
        <f>E50*F50</f>
        <v>0</v>
      </c>
      <c r="H50" s="143">
        <v>11290</v>
      </c>
      <c r="I50" s="143">
        <v>4470.84</v>
      </c>
      <c r="J50" s="143">
        <v>0</v>
      </c>
      <c r="K50" s="143">
        <v>0</v>
      </c>
      <c r="L50" s="143">
        <v>21</v>
      </c>
      <c r="M50" s="143">
        <v>5409.7164000000002</v>
      </c>
      <c r="N50" s="142">
        <v>0.55000000000000004</v>
      </c>
      <c r="O50" s="142">
        <v>0.21780000000000002</v>
      </c>
      <c r="P50" s="142">
        <v>0</v>
      </c>
      <c r="Q50" s="142">
        <v>0</v>
      </c>
      <c r="R50" s="143" t="s">
        <v>188</v>
      </c>
      <c r="S50" s="143" t="s">
        <v>130</v>
      </c>
      <c r="T50" s="144" t="s">
        <v>130</v>
      </c>
      <c r="U50" s="129">
        <v>0</v>
      </c>
      <c r="V50" s="129">
        <v>0</v>
      </c>
      <c r="W50" s="129"/>
      <c r="X50" s="129" t="s">
        <v>189</v>
      </c>
      <c r="Y50" s="129" t="s">
        <v>132</v>
      </c>
      <c r="Z50" s="123"/>
      <c r="AA50" s="123"/>
      <c r="AB50" s="123"/>
      <c r="AC50" s="123"/>
      <c r="AD50" s="123"/>
      <c r="AE50" s="123"/>
      <c r="AF50" s="123"/>
      <c r="AG50" s="123" t="s">
        <v>190</v>
      </c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</row>
    <row r="51" spans="1:60" outlineLevel="2" x14ac:dyDescent="0.2">
      <c r="A51" s="126"/>
      <c r="B51" s="127"/>
      <c r="C51" s="154" t="s">
        <v>353</v>
      </c>
      <c r="D51" s="130"/>
      <c r="E51" s="131">
        <v>0.39600000000000002</v>
      </c>
      <c r="F51" s="129"/>
      <c r="G51" s="129"/>
      <c r="H51" s="129"/>
      <c r="I51" s="129"/>
      <c r="J51" s="129"/>
      <c r="K51" s="129"/>
      <c r="L51" s="129"/>
      <c r="M51" s="129"/>
      <c r="N51" s="128"/>
      <c r="O51" s="128"/>
      <c r="P51" s="128"/>
      <c r="Q51" s="128"/>
      <c r="R51" s="129"/>
      <c r="S51" s="129"/>
      <c r="T51" s="129"/>
      <c r="U51" s="129"/>
      <c r="V51" s="129"/>
      <c r="W51" s="129"/>
      <c r="X51" s="129"/>
      <c r="Y51" s="129"/>
      <c r="Z51" s="123"/>
      <c r="AA51" s="123"/>
      <c r="AB51" s="123"/>
      <c r="AC51" s="123"/>
      <c r="AD51" s="123"/>
      <c r="AE51" s="123"/>
      <c r="AF51" s="123"/>
      <c r="AG51" s="123" t="s">
        <v>135</v>
      </c>
      <c r="AH51" s="123">
        <v>0</v>
      </c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</row>
    <row r="52" spans="1:60" ht="22.5" outlineLevel="1" x14ac:dyDescent="0.2">
      <c r="A52" s="145">
        <v>22</v>
      </c>
      <c r="B52" s="146" t="s">
        <v>354</v>
      </c>
      <c r="C52" s="155" t="s">
        <v>355</v>
      </c>
      <c r="D52" s="147" t="s">
        <v>165</v>
      </c>
      <c r="E52" s="148">
        <v>0.43286000000000002</v>
      </c>
      <c r="F52" s="149"/>
      <c r="G52" s="149">
        <f>E52*F52</f>
        <v>0</v>
      </c>
      <c r="H52" s="149">
        <v>0</v>
      </c>
      <c r="I52" s="149">
        <v>0</v>
      </c>
      <c r="J52" s="149">
        <v>2320</v>
      </c>
      <c r="K52" s="149">
        <v>1004.2352000000001</v>
      </c>
      <c r="L52" s="149">
        <v>21</v>
      </c>
      <c r="M52" s="149">
        <v>1215.1304</v>
      </c>
      <c r="N52" s="148">
        <v>0</v>
      </c>
      <c r="O52" s="148">
        <v>0</v>
      </c>
      <c r="P52" s="148">
        <v>0</v>
      </c>
      <c r="Q52" s="148">
        <v>0</v>
      </c>
      <c r="R52" s="149"/>
      <c r="S52" s="149" t="s">
        <v>130</v>
      </c>
      <c r="T52" s="150" t="s">
        <v>130</v>
      </c>
      <c r="U52" s="129">
        <v>1.7509999999999999</v>
      </c>
      <c r="V52" s="129">
        <v>0.75793785999999996</v>
      </c>
      <c r="W52" s="129"/>
      <c r="X52" s="129" t="s">
        <v>166</v>
      </c>
      <c r="Y52" s="129" t="s">
        <v>132</v>
      </c>
      <c r="Z52" s="123"/>
      <c r="AA52" s="123"/>
      <c r="AB52" s="123"/>
      <c r="AC52" s="123"/>
      <c r="AD52" s="123"/>
      <c r="AE52" s="123"/>
      <c r="AF52" s="123"/>
      <c r="AG52" s="123" t="s">
        <v>167</v>
      </c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</row>
    <row r="53" spans="1:60" x14ac:dyDescent="0.2">
      <c r="A53" s="133" t="s">
        <v>125</v>
      </c>
      <c r="B53" s="134" t="s">
        <v>77</v>
      </c>
      <c r="C53" s="152" t="s">
        <v>78</v>
      </c>
      <c r="D53" s="135"/>
      <c r="E53" s="136"/>
      <c r="F53" s="137"/>
      <c r="G53" s="137">
        <f>SUMIF(AG54:AG59,"&lt;&gt;NOR",G54:G59)</f>
        <v>0</v>
      </c>
      <c r="H53" s="137"/>
      <c r="I53" s="137">
        <f>SUM(I54:I59)</f>
        <v>2382.2755000000002</v>
      </c>
      <c r="J53" s="137"/>
      <c r="K53" s="137">
        <f>SUM(K54:K59)</f>
        <v>1959.8487</v>
      </c>
      <c r="L53" s="137"/>
      <c r="M53" s="137">
        <f>SUM(M54:M59)</f>
        <v>5253.9773000000005</v>
      </c>
      <c r="N53" s="136"/>
      <c r="O53" s="136">
        <f>SUM(O54:O59)</f>
        <v>3.9044499999999996E-2</v>
      </c>
      <c r="P53" s="136"/>
      <c r="Q53" s="136">
        <f>SUM(Q54:Q59)</f>
        <v>7.8925000000000002E-3</v>
      </c>
      <c r="R53" s="137"/>
      <c r="S53" s="137"/>
      <c r="T53" s="138"/>
      <c r="U53" s="132"/>
      <c r="V53" s="132">
        <f>SUM(V54:V59)</f>
        <v>2.2635152999999999</v>
      </c>
      <c r="W53" s="132"/>
      <c r="X53" s="132"/>
      <c r="Y53" s="132"/>
      <c r="AG53" t="s">
        <v>126</v>
      </c>
    </row>
    <row r="54" spans="1:60" ht="33.75" outlineLevel="1" x14ac:dyDescent="0.2">
      <c r="A54" s="139">
        <v>23</v>
      </c>
      <c r="B54" s="140" t="s">
        <v>356</v>
      </c>
      <c r="C54" s="153" t="s">
        <v>357</v>
      </c>
      <c r="D54" s="141" t="s">
        <v>129</v>
      </c>
      <c r="E54" s="142">
        <v>1.65</v>
      </c>
      <c r="F54" s="143"/>
      <c r="G54" s="149">
        <f>E54*F54</f>
        <v>0</v>
      </c>
      <c r="H54" s="143">
        <v>370.32</v>
      </c>
      <c r="I54" s="143">
        <v>611.02799999999991</v>
      </c>
      <c r="J54" s="143">
        <v>198.68</v>
      </c>
      <c r="K54" s="143">
        <v>327.822</v>
      </c>
      <c r="L54" s="143">
        <v>21</v>
      </c>
      <c r="M54" s="143">
        <v>1136.0085000000001</v>
      </c>
      <c r="N54" s="142">
        <v>1.1429999999999999E-2</v>
      </c>
      <c r="O54" s="142">
        <v>1.8859499999999998E-2</v>
      </c>
      <c r="P54" s="142">
        <v>0</v>
      </c>
      <c r="Q54" s="142">
        <v>0</v>
      </c>
      <c r="R54" s="143"/>
      <c r="S54" s="143" t="s">
        <v>130</v>
      </c>
      <c r="T54" s="144" t="s">
        <v>130</v>
      </c>
      <c r="U54" s="129">
        <v>0.25</v>
      </c>
      <c r="V54" s="129">
        <v>0.41249999999999998</v>
      </c>
      <c r="W54" s="129"/>
      <c r="X54" s="129" t="s">
        <v>131</v>
      </c>
      <c r="Y54" s="129" t="s">
        <v>132</v>
      </c>
      <c r="Z54" s="123"/>
      <c r="AA54" s="123"/>
      <c r="AB54" s="123"/>
      <c r="AC54" s="123"/>
      <c r="AD54" s="123"/>
      <c r="AE54" s="123"/>
      <c r="AF54" s="123"/>
      <c r="AG54" s="123" t="s">
        <v>133</v>
      </c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</row>
    <row r="55" spans="1:60" outlineLevel="2" x14ac:dyDescent="0.2">
      <c r="A55" s="126"/>
      <c r="B55" s="127"/>
      <c r="C55" s="213" t="s">
        <v>358</v>
      </c>
      <c r="D55" s="214"/>
      <c r="E55" s="214"/>
      <c r="F55" s="214"/>
      <c r="G55" s="214"/>
      <c r="H55" s="129"/>
      <c r="I55" s="129"/>
      <c r="J55" s="129"/>
      <c r="K55" s="129"/>
      <c r="L55" s="129"/>
      <c r="M55" s="129"/>
      <c r="N55" s="128"/>
      <c r="O55" s="128"/>
      <c r="P55" s="128"/>
      <c r="Q55" s="128"/>
      <c r="R55" s="129"/>
      <c r="S55" s="129"/>
      <c r="T55" s="129"/>
      <c r="U55" s="129"/>
      <c r="V55" s="129"/>
      <c r="W55" s="129"/>
      <c r="X55" s="129"/>
      <c r="Y55" s="129"/>
      <c r="Z55" s="123"/>
      <c r="AA55" s="123"/>
      <c r="AB55" s="123"/>
      <c r="AC55" s="123"/>
      <c r="AD55" s="123"/>
      <c r="AE55" s="123"/>
      <c r="AF55" s="123"/>
      <c r="AG55" s="123" t="s">
        <v>159</v>
      </c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</row>
    <row r="56" spans="1:60" outlineLevel="2" x14ac:dyDescent="0.2">
      <c r="A56" s="126"/>
      <c r="B56" s="127"/>
      <c r="C56" s="154" t="s">
        <v>359</v>
      </c>
      <c r="D56" s="130"/>
      <c r="E56" s="131">
        <v>1.65</v>
      </c>
      <c r="F56" s="129"/>
      <c r="G56" s="129"/>
      <c r="H56" s="129"/>
      <c r="I56" s="129"/>
      <c r="J56" s="129"/>
      <c r="K56" s="129"/>
      <c r="L56" s="129"/>
      <c r="M56" s="129"/>
      <c r="N56" s="128"/>
      <c r="O56" s="128"/>
      <c r="P56" s="128"/>
      <c r="Q56" s="128"/>
      <c r="R56" s="129"/>
      <c r="S56" s="129"/>
      <c r="T56" s="129"/>
      <c r="U56" s="129"/>
      <c r="V56" s="129"/>
      <c r="W56" s="129"/>
      <c r="X56" s="129"/>
      <c r="Y56" s="129"/>
      <c r="Z56" s="123"/>
      <c r="AA56" s="123"/>
      <c r="AB56" s="123"/>
      <c r="AC56" s="123"/>
      <c r="AD56" s="123"/>
      <c r="AE56" s="123"/>
      <c r="AF56" s="123"/>
      <c r="AG56" s="123" t="s">
        <v>135</v>
      </c>
      <c r="AH56" s="123">
        <v>0</v>
      </c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</row>
    <row r="57" spans="1:60" ht="22.5" outlineLevel="1" x14ac:dyDescent="0.2">
      <c r="A57" s="145">
        <v>24</v>
      </c>
      <c r="B57" s="146" t="s">
        <v>360</v>
      </c>
      <c r="C57" s="155" t="s">
        <v>361</v>
      </c>
      <c r="D57" s="147" t="s">
        <v>157</v>
      </c>
      <c r="E57" s="148">
        <v>2.75</v>
      </c>
      <c r="F57" s="149"/>
      <c r="G57" s="149">
        <f t="shared" ref="G57:G59" si="2">E57*F57</f>
        <v>0</v>
      </c>
      <c r="H57" s="149">
        <v>644.09</v>
      </c>
      <c r="I57" s="149">
        <v>1771.2475000000002</v>
      </c>
      <c r="J57" s="149">
        <v>450.91</v>
      </c>
      <c r="K57" s="149">
        <v>1240.0025000000001</v>
      </c>
      <c r="L57" s="149">
        <v>21</v>
      </c>
      <c r="M57" s="149">
        <v>3643.6125000000002</v>
      </c>
      <c r="N57" s="148">
        <v>7.3400000000000002E-3</v>
      </c>
      <c r="O57" s="148">
        <v>2.0185000000000002E-2</v>
      </c>
      <c r="P57" s="148">
        <v>0</v>
      </c>
      <c r="Q57" s="148">
        <v>0</v>
      </c>
      <c r="R57" s="149"/>
      <c r="S57" s="149" t="s">
        <v>130</v>
      </c>
      <c r="T57" s="150" t="s">
        <v>130</v>
      </c>
      <c r="U57" s="129">
        <v>0.50117</v>
      </c>
      <c r="V57" s="129">
        <v>1.3782175000000001</v>
      </c>
      <c r="W57" s="129"/>
      <c r="X57" s="129" t="s">
        <v>131</v>
      </c>
      <c r="Y57" s="129" t="s">
        <v>132</v>
      </c>
      <c r="Z57" s="123"/>
      <c r="AA57" s="123"/>
      <c r="AB57" s="123"/>
      <c r="AC57" s="123"/>
      <c r="AD57" s="123"/>
      <c r="AE57" s="123"/>
      <c r="AF57" s="123"/>
      <c r="AG57" s="123" t="s">
        <v>133</v>
      </c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</row>
    <row r="58" spans="1:60" ht="22.5" outlineLevel="1" x14ac:dyDescent="0.2">
      <c r="A58" s="145">
        <v>25</v>
      </c>
      <c r="B58" s="146" t="s">
        <v>362</v>
      </c>
      <c r="C58" s="155" t="s">
        <v>363</v>
      </c>
      <c r="D58" s="147" t="s">
        <v>157</v>
      </c>
      <c r="E58" s="148">
        <v>2.75</v>
      </c>
      <c r="F58" s="149"/>
      <c r="G58" s="149">
        <f t="shared" si="2"/>
        <v>0</v>
      </c>
      <c r="H58" s="149">
        <v>0</v>
      </c>
      <c r="I58" s="149">
        <v>0</v>
      </c>
      <c r="J58" s="149">
        <v>96.7</v>
      </c>
      <c r="K58" s="149">
        <v>265.92500000000001</v>
      </c>
      <c r="L58" s="149">
        <v>21</v>
      </c>
      <c r="M58" s="149">
        <v>321.77530000000002</v>
      </c>
      <c r="N58" s="148">
        <v>0</v>
      </c>
      <c r="O58" s="148">
        <v>0</v>
      </c>
      <c r="P58" s="148">
        <v>2.8700000000000002E-3</v>
      </c>
      <c r="Q58" s="148">
        <v>7.8925000000000002E-3</v>
      </c>
      <c r="R58" s="149"/>
      <c r="S58" s="149" t="s">
        <v>130</v>
      </c>
      <c r="T58" s="150" t="s">
        <v>130</v>
      </c>
      <c r="U58" s="129">
        <v>0.10349999999999999</v>
      </c>
      <c r="V58" s="129">
        <v>0.28462499999999996</v>
      </c>
      <c r="W58" s="129"/>
      <c r="X58" s="129" t="s">
        <v>131</v>
      </c>
      <c r="Y58" s="129" t="s">
        <v>132</v>
      </c>
      <c r="Z58" s="123"/>
      <c r="AA58" s="123"/>
      <c r="AB58" s="123"/>
      <c r="AC58" s="123"/>
      <c r="AD58" s="123"/>
      <c r="AE58" s="123"/>
      <c r="AF58" s="123"/>
      <c r="AG58" s="123" t="s">
        <v>133</v>
      </c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</row>
    <row r="59" spans="1:60" ht="22.5" outlineLevel="1" x14ac:dyDescent="0.2">
      <c r="A59" s="145">
        <v>26</v>
      </c>
      <c r="B59" s="146" t="s">
        <v>364</v>
      </c>
      <c r="C59" s="155" t="s">
        <v>365</v>
      </c>
      <c r="D59" s="147" t="s">
        <v>165</v>
      </c>
      <c r="E59" s="148">
        <v>3.9039999999999998E-2</v>
      </c>
      <c r="F59" s="149"/>
      <c r="G59" s="149">
        <f t="shared" si="2"/>
        <v>0</v>
      </c>
      <c r="H59" s="149">
        <v>0</v>
      </c>
      <c r="I59" s="149">
        <v>0</v>
      </c>
      <c r="J59" s="149">
        <v>3230</v>
      </c>
      <c r="K59" s="149">
        <v>126.0992</v>
      </c>
      <c r="L59" s="149">
        <v>21</v>
      </c>
      <c r="M59" s="149">
        <v>152.58099999999999</v>
      </c>
      <c r="N59" s="148">
        <v>0</v>
      </c>
      <c r="O59" s="148">
        <v>0</v>
      </c>
      <c r="P59" s="148">
        <v>0</v>
      </c>
      <c r="Q59" s="148">
        <v>0</v>
      </c>
      <c r="R59" s="149"/>
      <c r="S59" s="149" t="s">
        <v>130</v>
      </c>
      <c r="T59" s="150" t="s">
        <v>130</v>
      </c>
      <c r="U59" s="129">
        <v>4.82</v>
      </c>
      <c r="V59" s="129">
        <v>0.1881728</v>
      </c>
      <c r="W59" s="129"/>
      <c r="X59" s="129" t="s">
        <v>166</v>
      </c>
      <c r="Y59" s="129" t="s">
        <v>132</v>
      </c>
      <c r="Z59" s="123"/>
      <c r="AA59" s="123"/>
      <c r="AB59" s="123"/>
      <c r="AC59" s="123"/>
      <c r="AD59" s="123"/>
      <c r="AE59" s="123"/>
      <c r="AF59" s="123"/>
      <c r="AG59" s="123" t="s">
        <v>167</v>
      </c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</row>
    <row r="60" spans="1:60" x14ac:dyDescent="0.2">
      <c r="A60" s="133" t="s">
        <v>125</v>
      </c>
      <c r="B60" s="134" t="s">
        <v>79</v>
      </c>
      <c r="C60" s="152" t="s">
        <v>80</v>
      </c>
      <c r="D60" s="135"/>
      <c r="E60" s="136"/>
      <c r="F60" s="137"/>
      <c r="G60" s="137">
        <f>SUMIF(AG61:AG63,"&lt;&gt;NOR",G61:G63)</f>
        <v>0</v>
      </c>
      <c r="H60" s="137"/>
      <c r="I60" s="137">
        <f>SUM(I61:I63)</f>
        <v>2680</v>
      </c>
      <c r="J60" s="137"/>
      <c r="K60" s="137">
        <f>SUM(K61:K63)</f>
        <v>618.72850000000005</v>
      </c>
      <c r="L60" s="137"/>
      <c r="M60" s="137">
        <f>SUM(M61:M63)</f>
        <v>3991.4633000000003</v>
      </c>
      <c r="N60" s="136"/>
      <c r="O60" s="136">
        <f>SUM(O61:O63)</f>
        <v>1.5E-3</v>
      </c>
      <c r="P60" s="136"/>
      <c r="Q60" s="136">
        <f>SUM(Q61:Q63)</f>
        <v>0</v>
      </c>
      <c r="R60" s="137"/>
      <c r="S60" s="137"/>
      <c r="T60" s="138"/>
      <c r="U60" s="132"/>
      <c r="V60" s="132">
        <f>SUM(V61:V63)</f>
        <v>0.77863150000000003</v>
      </c>
      <c r="W60" s="132"/>
      <c r="X60" s="132"/>
      <c r="Y60" s="132"/>
      <c r="AG60" t="s">
        <v>126</v>
      </c>
    </row>
    <row r="61" spans="1:60" outlineLevel="1" x14ac:dyDescent="0.2">
      <c r="A61" s="145">
        <v>27</v>
      </c>
      <c r="B61" s="146" t="s">
        <v>201</v>
      </c>
      <c r="C61" s="155" t="s">
        <v>202</v>
      </c>
      <c r="D61" s="147" t="s">
        <v>151</v>
      </c>
      <c r="E61" s="148">
        <v>1</v>
      </c>
      <c r="F61" s="149"/>
      <c r="G61" s="149">
        <f t="shared" ref="G61:G63" si="3">E61*F61</f>
        <v>0</v>
      </c>
      <c r="H61" s="149">
        <v>0</v>
      </c>
      <c r="I61" s="149">
        <v>0</v>
      </c>
      <c r="J61" s="149">
        <v>616</v>
      </c>
      <c r="K61" s="149">
        <v>616</v>
      </c>
      <c r="L61" s="149">
        <v>21</v>
      </c>
      <c r="M61" s="149">
        <v>745.36</v>
      </c>
      <c r="N61" s="148">
        <v>0</v>
      </c>
      <c r="O61" s="148">
        <v>0</v>
      </c>
      <c r="P61" s="148">
        <v>0</v>
      </c>
      <c r="Q61" s="148">
        <v>0</v>
      </c>
      <c r="R61" s="149"/>
      <c r="S61" s="149" t="s">
        <v>130</v>
      </c>
      <c r="T61" s="150" t="s">
        <v>130</v>
      </c>
      <c r="U61" s="129">
        <v>0.77500000000000002</v>
      </c>
      <c r="V61" s="129">
        <v>0.77500000000000002</v>
      </c>
      <c r="W61" s="129"/>
      <c r="X61" s="129" t="s">
        <v>131</v>
      </c>
      <c r="Y61" s="129" t="s">
        <v>132</v>
      </c>
      <c r="Z61" s="123"/>
      <c r="AA61" s="123"/>
      <c r="AB61" s="123"/>
      <c r="AC61" s="123"/>
      <c r="AD61" s="123"/>
      <c r="AE61" s="123"/>
      <c r="AF61" s="123"/>
      <c r="AG61" s="123" t="s">
        <v>133</v>
      </c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</row>
    <row r="62" spans="1:60" ht="22.5" outlineLevel="1" x14ac:dyDescent="0.2">
      <c r="A62" s="145">
        <v>28</v>
      </c>
      <c r="B62" s="146" t="s">
        <v>366</v>
      </c>
      <c r="C62" s="155" t="s">
        <v>367</v>
      </c>
      <c r="D62" s="147" t="s">
        <v>151</v>
      </c>
      <c r="E62" s="148">
        <v>1</v>
      </c>
      <c r="F62" s="149"/>
      <c r="G62" s="149">
        <f t="shared" si="3"/>
        <v>0</v>
      </c>
      <c r="H62" s="149">
        <v>2680</v>
      </c>
      <c r="I62" s="149">
        <v>2680</v>
      </c>
      <c r="J62" s="149">
        <v>0</v>
      </c>
      <c r="K62" s="149">
        <v>0</v>
      </c>
      <c r="L62" s="149">
        <v>21</v>
      </c>
      <c r="M62" s="149">
        <v>3242.8</v>
      </c>
      <c r="N62" s="148">
        <v>1.5E-3</v>
      </c>
      <c r="O62" s="148">
        <v>1.5E-3</v>
      </c>
      <c r="P62" s="148">
        <v>0</v>
      </c>
      <c r="Q62" s="148">
        <v>0</v>
      </c>
      <c r="R62" s="149" t="s">
        <v>188</v>
      </c>
      <c r="S62" s="149" t="s">
        <v>130</v>
      </c>
      <c r="T62" s="150" t="s">
        <v>130</v>
      </c>
      <c r="U62" s="129">
        <v>0</v>
      </c>
      <c r="V62" s="129">
        <v>0</v>
      </c>
      <c r="W62" s="129"/>
      <c r="X62" s="129" t="s">
        <v>189</v>
      </c>
      <c r="Y62" s="129" t="s">
        <v>132</v>
      </c>
      <c r="Z62" s="123"/>
      <c r="AA62" s="123"/>
      <c r="AB62" s="123"/>
      <c r="AC62" s="123"/>
      <c r="AD62" s="123"/>
      <c r="AE62" s="123"/>
      <c r="AF62" s="123"/>
      <c r="AG62" s="123" t="s">
        <v>190</v>
      </c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</row>
    <row r="63" spans="1:60" ht="22.5" outlineLevel="1" x14ac:dyDescent="0.2">
      <c r="A63" s="145">
        <v>29</v>
      </c>
      <c r="B63" s="146" t="s">
        <v>215</v>
      </c>
      <c r="C63" s="155" t="s">
        <v>216</v>
      </c>
      <c r="D63" s="147" t="s">
        <v>165</v>
      </c>
      <c r="E63" s="148">
        <v>1.5E-3</v>
      </c>
      <c r="F63" s="149"/>
      <c r="G63" s="149">
        <f t="shared" si="3"/>
        <v>0</v>
      </c>
      <c r="H63" s="149">
        <v>0</v>
      </c>
      <c r="I63" s="149">
        <v>0</v>
      </c>
      <c r="J63" s="149">
        <v>1819</v>
      </c>
      <c r="K63" s="149">
        <v>2.7284999999999999</v>
      </c>
      <c r="L63" s="149">
        <v>21</v>
      </c>
      <c r="M63" s="149">
        <v>3.3033000000000001</v>
      </c>
      <c r="N63" s="148">
        <v>0</v>
      </c>
      <c r="O63" s="148">
        <v>0</v>
      </c>
      <c r="P63" s="148">
        <v>0</v>
      </c>
      <c r="Q63" s="148">
        <v>0</v>
      </c>
      <c r="R63" s="149"/>
      <c r="S63" s="149" t="s">
        <v>130</v>
      </c>
      <c r="T63" s="150" t="s">
        <v>130</v>
      </c>
      <c r="U63" s="129">
        <v>2.4209999999999998</v>
      </c>
      <c r="V63" s="129">
        <v>3.6314999999999997E-3</v>
      </c>
      <c r="W63" s="129"/>
      <c r="X63" s="129" t="s">
        <v>166</v>
      </c>
      <c r="Y63" s="129" t="s">
        <v>132</v>
      </c>
      <c r="Z63" s="123"/>
      <c r="AA63" s="123"/>
      <c r="AB63" s="123"/>
      <c r="AC63" s="123"/>
      <c r="AD63" s="123"/>
      <c r="AE63" s="123"/>
      <c r="AF63" s="123"/>
      <c r="AG63" s="123" t="s">
        <v>167</v>
      </c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</row>
    <row r="64" spans="1:60" x14ac:dyDescent="0.2">
      <c r="A64" s="133" t="s">
        <v>125</v>
      </c>
      <c r="B64" s="134" t="s">
        <v>85</v>
      </c>
      <c r="C64" s="152" t="s">
        <v>86</v>
      </c>
      <c r="D64" s="135"/>
      <c r="E64" s="136"/>
      <c r="F64" s="137"/>
      <c r="G64" s="137">
        <f>SUMIF(AG65:AG68,"&lt;&gt;NOR",G65:G68)</f>
        <v>0</v>
      </c>
      <c r="H64" s="137"/>
      <c r="I64" s="137">
        <f>SUM(I65:I68)</f>
        <v>145.90485000000001</v>
      </c>
      <c r="J64" s="137"/>
      <c r="K64" s="137">
        <f>SUM(K65:K68)</f>
        <v>262.90215000000001</v>
      </c>
      <c r="L64" s="137"/>
      <c r="M64" s="137">
        <f>SUM(M65:M68)</f>
        <v>494.6601</v>
      </c>
      <c r="N64" s="136"/>
      <c r="O64" s="136">
        <f>SUM(O65:O68)</f>
        <v>4.6305000000000006E-4</v>
      </c>
      <c r="P64" s="136"/>
      <c r="Q64" s="136">
        <f>SUM(Q65:Q68)</f>
        <v>0</v>
      </c>
      <c r="R64" s="137"/>
      <c r="S64" s="137"/>
      <c r="T64" s="138"/>
      <c r="U64" s="132"/>
      <c r="V64" s="132">
        <f>SUM(V65:V68)</f>
        <v>0.36382499999999995</v>
      </c>
      <c r="W64" s="132"/>
      <c r="X64" s="132"/>
      <c r="Y64" s="132"/>
      <c r="AG64" t="s">
        <v>126</v>
      </c>
    </row>
    <row r="65" spans="1:60" outlineLevel="1" x14ac:dyDescent="0.2">
      <c r="A65" s="139">
        <v>30</v>
      </c>
      <c r="B65" s="140" t="s">
        <v>368</v>
      </c>
      <c r="C65" s="153" t="s">
        <v>369</v>
      </c>
      <c r="D65" s="141" t="s">
        <v>129</v>
      </c>
      <c r="E65" s="142">
        <v>2.2050000000000001</v>
      </c>
      <c r="F65" s="143"/>
      <c r="G65" s="149">
        <f>E65*F65</f>
        <v>0</v>
      </c>
      <c r="H65" s="143">
        <v>64.09</v>
      </c>
      <c r="I65" s="143">
        <v>141.31845000000001</v>
      </c>
      <c r="J65" s="143">
        <v>73.91</v>
      </c>
      <c r="K65" s="143">
        <v>162.97155000000001</v>
      </c>
      <c r="L65" s="143">
        <v>21</v>
      </c>
      <c r="M65" s="143">
        <v>368.1909</v>
      </c>
      <c r="N65" s="142">
        <v>2.0000000000000001E-4</v>
      </c>
      <c r="O65" s="142">
        <v>4.4100000000000004E-4</v>
      </c>
      <c r="P65" s="142">
        <v>0</v>
      </c>
      <c r="Q65" s="142">
        <v>0</v>
      </c>
      <c r="R65" s="143"/>
      <c r="S65" s="143" t="s">
        <v>130</v>
      </c>
      <c r="T65" s="144" t="s">
        <v>130</v>
      </c>
      <c r="U65" s="129">
        <v>9.2999999999999999E-2</v>
      </c>
      <c r="V65" s="129">
        <v>0.205065</v>
      </c>
      <c r="W65" s="129"/>
      <c r="X65" s="129" t="s">
        <v>131</v>
      </c>
      <c r="Y65" s="129" t="s">
        <v>132</v>
      </c>
      <c r="Z65" s="123"/>
      <c r="AA65" s="123"/>
      <c r="AB65" s="123"/>
      <c r="AC65" s="123"/>
      <c r="AD65" s="123"/>
      <c r="AE65" s="123"/>
      <c r="AF65" s="123"/>
      <c r="AG65" s="123" t="s">
        <v>133</v>
      </c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</row>
    <row r="66" spans="1:60" outlineLevel="2" x14ac:dyDescent="0.2">
      <c r="A66" s="126"/>
      <c r="B66" s="127"/>
      <c r="C66" s="154" t="s">
        <v>370</v>
      </c>
      <c r="D66" s="130"/>
      <c r="E66" s="131">
        <v>2.2050000000000001</v>
      </c>
      <c r="F66" s="129"/>
      <c r="G66" s="129"/>
      <c r="H66" s="129"/>
      <c r="I66" s="129"/>
      <c r="J66" s="129"/>
      <c r="K66" s="129"/>
      <c r="L66" s="129"/>
      <c r="M66" s="129"/>
      <c r="N66" s="128"/>
      <c r="O66" s="128"/>
      <c r="P66" s="128"/>
      <c r="Q66" s="128"/>
      <c r="R66" s="129"/>
      <c r="S66" s="129"/>
      <c r="T66" s="129"/>
      <c r="U66" s="129"/>
      <c r="V66" s="129"/>
      <c r="W66" s="129"/>
      <c r="X66" s="129"/>
      <c r="Y66" s="129"/>
      <c r="Z66" s="123"/>
      <c r="AA66" s="123"/>
      <c r="AB66" s="123"/>
      <c r="AC66" s="123"/>
      <c r="AD66" s="123"/>
      <c r="AE66" s="123"/>
      <c r="AF66" s="123"/>
      <c r="AG66" s="123" t="s">
        <v>135</v>
      </c>
      <c r="AH66" s="123">
        <v>0</v>
      </c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</row>
    <row r="67" spans="1:60" ht="22.5" outlineLevel="1" x14ac:dyDescent="0.2">
      <c r="A67" s="139">
        <v>31</v>
      </c>
      <c r="B67" s="140" t="s">
        <v>371</v>
      </c>
      <c r="C67" s="153" t="s">
        <v>372</v>
      </c>
      <c r="D67" s="141" t="s">
        <v>129</v>
      </c>
      <c r="E67" s="142">
        <v>2.2050000000000001</v>
      </c>
      <c r="F67" s="143"/>
      <c r="G67" s="149">
        <f>E67*F67</f>
        <v>0</v>
      </c>
      <c r="H67" s="143">
        <v>2.08</v>
      </c>
      <c r="I67" s="143">
        <v>4.5864000000000003</v>
      </c>
      <c r="J67" s="143">
        <v>45.32</v>
      </c>
      <c r="K67" s="143">
        <v>99.930599999999998</v>
      </c>
      <c r="L67" s="143">
        <v>21</v>
      </c>
      <c r="M67" s="143">
        <v>126.4692</v>
      </c>
      <c r="N67" s="142">
        <v>1.0000000000000001E-5</v>
      </c>
      <c r="O67" s="142">
        <v>2.2050000000000004E-5</v>
      </c>
      <c r="P67" s="142">
        <v>0</v>
      </c>
      <c r="Q67" s="142">
        <v>0</v>
      </c>
      <c r="R67" s="143"/>
      <c r="S67" s="143" t="s">
        <v>130</v>
      </c>
      <c r="T67" s="144" t="s">
        <v>130</v>
      </c>
      <c r="U67" s="129">
        <v>7.1999999999999995E-2</v>
      </c>
      <c r="V67" s="129">
        <v>0.15875999999999998</v>
      </c>
      <c r="W67" s="129"/>
      <c r="X67" s="129" t="s">
        <v>131</v>
      </c>
      <c r="Y67" s="129" t="s">
        <v>132</v>
      </c>
      <c r="Z67" s="123"/>
      <c r="AA67" s="123"/>
      <c r="AB67" s="123"/>
      <c r="AC67" s="123"/>
      <c r="AD67" s="123"/>
      <c r="AE67" s="123"/>
      <c r="AF67" s="123"/>
      <c r="AG67" s="123" t="s">
        <v>133</v>
      </c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</row>
    <row r="68" spans="1:60" outlineLevel="2" x14ac:dyDescent="0.2">
      <c r="A68" s="126"/>
      <c r="B68" s="127"/>
      <c r="C68" s="154" t="s">
        <v>370</v>
      </c>
      <c r="D68" s="130"/>
      <c r="E68" s="131">
        <v>2.2050000000000001</v>
      </c>
      <c r="F68" s="129"/>
      <c r="G68" s="129"/>
      <c r="H68" s="129"/>
      <c r="I68" s="129"/>
      <c r="J68" s="129"/>
      <c r="K68" s="129"/>
      <c r="L68" s="129"/>
      <c r="M68" s="129"/>
      <c r="N68" s="128"/>
      <c r="O68" s="128"/>
      <c r="P68" s="128"/>
      <c r="Q68" s="128"/>
      <c r="R68" s="129"/>
      <c r="S68" s="129"/>
      <c r="T68" s="129"/>
      <c r="U68" s="129"/>
      <c r="V68" s="129"/>
      <c r="W68" s="129"/>
      <c r="X68" s="129"/>
      <c r="Y68" s="129"/>
      <c r="Z68" s="123"/>
      <c r="AA68" s="123"/>
      <c r="AB68" s="123"/>
      <c r="AC68" s="123"/>
      <c r="AD68" s="123"/>
      <c r="AE68" s="123"/>
      <c r="AF68" s="123"/>
      <c r="AG68" s="123" t="s">
        <v>135</v>
      </c>
      <c r="AH68" s="123">
        <v>0</v>
      </c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</row>
    <row r="69" spans="1:60" x14ac:dyDescent="0.2">
      <c r="A69" s="133" t="s">
        <v>125</v>
      </c>
      <c r="B69" s="134" t="s">
        <v>89</v>
      </c>
      <c r="C69" s="152" t="s">
        <v>90</v>
      </c>
      <c r="D69" s="135"/>
      <c r="E69" s="136"/>
      <c r="F69" s="137"/>
      <c r="G69" s="137">
        <f>SUMIF(AG70:AG74,"&lt;&gt;NOR",G70:G74)</f>
        <v>0</v>
      </c>
      <c r="H69" s="137"/>
      <c r="I69" s="137">
        <f>SUM(I70:I74)</f>
        <v>734.02750000000003</v>
      </c>
      <c r="J69" s="137"/>
      <c r="K69" s="137">
        <f>SUM(K70:K74)</f>
        <v>338.34539999999998</v>
      </c>
      <c r="L69" s="137"/>
      <c r="M69" s="137">
        <f>SUM(M70:M74)</f>
        <v>1297.5677000000001</v>
      </c>
      <c r="N69" s="136"/>
      <c r="O69" s="136">
        <f>SUM(O70:O74)</f>
        <v>2.6032500000000001E-3</v>
      </c>
      <c r="P69" s="136"/>
      <c r="Q69" s="136">
        <f>SUM(Q70:Q74)</f>
        <v>0</v>
      </c>
      <c r="R69" s="137"/>
      <c r="S69" s="137"/>
      <c r="T69" s="138"/>
      <c r="U69" s="132"/>
      <c r="V69" s="132">
        <f>SUM(V70:V74)</f>
        <v>0.43434420000000001</v>
      </c>
      <c r="W69" s="132"/>
      <c r="X69" s="132"/>
      <c r="Y69" s="132"/>
      <c r="AG69" t="s">
        <v>126</v>
      </c>
    </row>
    <row r="70" spans="1:60" outlineLevel="1" x14ac:dyDescent="0.2">
      <c r="A70" s="139">
        <v>32</v>
      </c>
      <c r="B70" s="140" t="s">
        <v>373</v>
      </c>
      <c r="C70" s="153" t="s">
        <v>374</v>
      </c>
      <c r="D70" s="141" t="s">
        <v>129</v>
      </c>
      <c r="E70" s="142">
        <v>2.2250000000000001</v>
      </c>
      <c r="F70" s="143"/>
      <c r="G70" s="149">
        <f>E70*F70</f>
        <v>0</v>
      </c>
      <c r="H70" s="143">
        <v>19.899999999999999</v>
      </c>
      <c r="I70" s="143">
        <v>44.277499999999996</v>
      </c>
      <c r="J70" s="143">
        <v>150.6</v>
      </c>
      <c r="K70" s="143">
        <v>335.08499999999998</v>
      </c>
      <c r="L70" s="143">
        <v>21</v>
      </c>
      <c r="M70" s="143">
        <v>459.0256</v>
      </c>
      <c r="N70" s="142">
        <v>1.7000000000000001E-4</v>
      </c>
      <c r="O70" s="142">
        <v>3.7825000000000006E-4</v>
      </c>
      <c r="P70" s="142">
        <v>0</v>
      </c>
      <c r="Q70" s="142">
        <v>0</v>
      </c>
      <c r="R70" s="143"/>
      <c r="S70" s="143" t="s">
        <v>130</v>
      </c>
      <c r="T70" s="144" t="s">
        <v>130</v>
      </c>
      <c r="U70" s="129">
        <v>0.193</v>
      </c>
      <c r="V70" s="129">
        <v>0.429425</v>
      </c>
      <c r="W70" s="129"/>
      <c r="X70" s="129" t="s">
        <v>131</v>
      </c>
      <c r="Y70" s="129" t="s">
        <v>132</v>
      </c>
      <c r="Z70" s="123"/>
      <c r="AA70" s="123"/>
      <c r="AB70" s="123"/>
      <c r="AC70" s="123"/>
      <c r="AD70" s="123"/>
      <c r="AE70" s="123"/>
      <c r="AF70" s="123"/>
      <c r="AG70" s="123" t="s">
        <v>133</v>
      </c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</row>
    <row r="71" spans="1:60" outlineLevel="2" x14ac:dyDescent="0.2">
      <c r="A71" s="126"/>
      <c r="B71" s="127"/>
      <c r="C71" s="154" t="s">
        <v>375</v>
      </c>
      <c r="D71" s="130"/>
      <c r="E71" s="131">
        <v>2.2250000000000001</v>
      </c>
      <c r="F71" s="129"/>
      <c r="G71" s="129"/>
      <c r="H71" s="129"/>
      <c r="I71" s="129"/>
      <c r="J71" s="129"/>
      <c r="K71" s="129"/>
      <c r="L71" s="129"/>
      <c r="M71" s="129"/>
      <c r="N71" s="128"/>
      <c r="O71" s="128"/>
      <c r="P71" s="128"/>
      <c r="Q71" s="128"/>
      <c r="R71" s="129"/>
      <c r="S71" s="129"/>
      <c r="T71" s="129"/>
      <c r="U71" s="129"/>
      <c r="V71" s="129"/>
      <c r="W71" s="129"/>
      <c r="X71" s="129"/>
      <c r="Y71" s="129"/>
      <c r="Z71" s="123"/>
      <c r="AA71" s="123"/>
      <c r="AB71" s="123"/>
      <c r="AC71" s="123"/>
      <c r="AD71" s="123"/>
      <c r="AE71" s="123"/>
      <c r="AF71" s="123"/>
      <c r="AG71" s="123" t="s">
        <v>135</v>
      </c>
      <c r="AH71" s="123">
        <v>0</v>
      </c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</row>
    <row r="72" spans="1:60" outlineLevel="1" x14ac:dyDescent="0.2">
      <c r="A72" s="139">
        <v>33</v>
      </c>
      <c r="B72" s="140" t="s">
        <v>376</v>
      </c>
      <c r="C72" s="153" t="s">
        <v>377</v>
      </c>
      <c r="D72" s="141" t="s">
        <v>129</v>
      </c>
      <c r="E72" s="142">
        <v>4.45</v>
      </c>
      <c r="F72" s="143"/>
      <c r="G72" s="149">
        <f>E72*F72</f>
        <v>0</v>
      </c>
      <c r="H72" s="143">
        <v>155</v>
      </c>
      <c r="I72" s="143">
        <v>689.75</v>
      </c>
      <c r="J72" s="143">
        <v>0</v>
      </c>
      <c r="K72" s="143">
        <v>0</v>
      </c>
      <c r="L72" s="143">
        <v>21</v>
      </c>
      <c r="M72" s="143">
        <v>834.59749999999997</v>
      </c>
      <c r="N72" s="142">
        <v>5.0000000000000001E-4</v>
      </c>
      <c r="O72" s="142">
        <v>2.225E-3</v>
      </c>
      <c r="P72" s="142">
        <v>0</v>
      </c>
      <c r="Q72" s="142">
        <v>0</v>
      </c>
      <c r="R72" s="143"/>
      <c r="S72" s="143" t="s">
        <v>263</v>
      </c>
      <c r="T72" s="144" t="s">
        <v>231</v>
      </c>
      <c r="U72" s="129">
        <v>0</v>
      </c>
      <c r="V72" s="129">
        <v>0</v>
      </c>
      <c r="W72" s="129"/>
      <c r="X72" s="129" t="s">
        <v>189</v>
      </c>
      <c r="Y72" s="129" t="s">
        <v>132</v>
      </c>
      <c r="Z72" s="123"/>
      <c r="AA72" s="123"/>
      <c r="AB72" s="123"/>
      <c r="AC72" s="123"/>
      <c r="AD72" s="123"/>
      <c r="AE72" s="123"/>
      <c r="AF72" s="123"/>
      <c r="AG72" s="123" t="s">
        <v>190</v>
      </c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</row>
    <row r="73" spans="1:60" outlineLevel="2" x14ac:dyDescent="0.2">
      <c r="A73" s="126"/>
      <c r="B73" s="127"/>
      <c r="C73" s="154" t="s">
        <v>378</v>
      </c>
      <c r="D73" s="130"/>
      <c r="E73" s="131">
        <v>4.45</v>
      </c>
      <c r="F73" s="129"/>
      <c r="G73" s="129"/>
      <c r="H73" s="129"/>
      <c r="I73" s="129"/>
      <c r="J73" s="129"/>
      <c r="K73" s="129"/>
      <c r="L73" s="129"/>
      <c r="M73" s="129"/>
      <c r="N73" s="128"/>
      <c r="O73" s="128"/>
      <c r="P73" s="128"/>
      <c r="Q73" s="128"/>
      <c r="R73" s="129"/>
      <c r="S73" s="129"/>
      <c r="T73" s="129"/>
      <c r="U73" s="129"/>
      <c r="V73" s="129"/>
      <c r="W73" s="129"/>
      <c r="X73" s="129"/>
      <c r="Y73" s="129"/>
      <c r="Z73" s="123"/>
      <c r="AA73" s="123"/>
      <c r="AB73" s="123"/>
      <c r="AC73" s="123"/>
      <c r="AD73" s="123"/>
      <c r="AE73" s="123"/>
      <c r="AF73" s="123"/>
      <c r="AG73" s="123" t="s">
        <v>135</v>
      </c>
      <c r="AH73" s="123">
        <v>0</v>
      </c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</row>
    <row r="74" spans="1:60" outlineLevel="1" x14ac:dyDescent="0.2">
      <c r="A74" s="145">
        <v>34</v>
      </c>
      <c r="B74" s="146" t="s">
        <v>163</v>
      </c>
      <c r="C74" s="155" t="s">
        <v>164</v>
      </c>
      <c r="D74" s="147" t="s">
        <v>165</v>
      </c>
      <c r="E74" s="148">
        <v>2.5999999999999999E-3</v>
      </c>
      <c r="F74" s="149"/>
      <c r="G74" s="149">
        <f>E74*F74</f>
        <v>0</v>
      </c>
      <c r="H74" s="149">
        <v>0</v>
      </c>
      <c r="I74" s="149">
        <v>0</v>
      </c>
      <c r="J74" s="149">
        <v>1254</v>
      </c>
      <c r="K74" s="149">
        <v>3.2603999999999997</v>
      </c>
      <c r="L74" s="149">
        <v>21</v>
      </c>
      <c r="M74" s="149">
        <v>3.9445999999999999</v>
      </c>
      <c r="N74" s="148">
        <v>0</v>
      </c>
      <c r="O74" s="148">
        <v>0</v>
      </c>
      <c r="P74" s="148">
        <v>0</v>
      </c>
      <c r="Q74" s="148">
        <v>0</v>
      </c>
      <c r="R74" s="149"/>
      <c r="S74" s="149" t="s">
        <v>130</v>
      </c>
      <c r="T74" s="150" t="s">
        <v>130</v>
      </c>
      <c r="U74" s="129">
        <v>1.8919999999999999</v>
      </c>
      <c r="V74" s="129">
        <v>4.9191999999999994E-3</v>
      </c>
      <c r="W74" s="129"/>
      <c r="X74" s="129" t="s">
        <v>166</v>
      </c>
      <c r="Y74" s="129" t="s">
        <v>132</v>
      </c>
      <c r="Z74" s="123"/>
      <c r="AA74" s="123"/>
      <c r="AB74" s="123"/>
      <c r="AC74" s="123"/>
      <c r="AD74" s="123"/>
      <c r="AE74" s="123"/>
      <c r="AF74" s="123"/>
      <c r="AG74" s="123" t="s">
        <v>167</v>
      </c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</row>
    <row r="75" spans="1:60" x14ac:dyDescent="0.2">
      <c r="A75" s="133" t="s">
        <v>125</v>
      </c>
      <c r="B75" s="134" t="s">
        <v>91</v>
      </c>
      <c r="C75" s="152" t="s">
        <v>92</v>
      </c>
      <c r="D75" s="135"/>
      <c r="E75" s="136"/>
      <c r="F75" s="137"/>
      <c r="G75" s="137">
        <f>SUMIF(AG76:AG77,"&lt;&gt;NOR",G76:G77)</f>
        <v>0</v>
      </c>
      <c r="H75" s="137"/>
      <c r="I75" s="137">
        <f>SUM(I76:I77)</f>
        <v>0</v>
      </c>
      <c r="J75" s="137"/>
      <c r="K75" s="137">
        <f>SUM(K76:K77)</f>
        <v>70000</v>
      </c>
      <c r="L75" s="137"/>
      <c r="M75" s="137">
        <f>SUM(M76:M77)</f>
        <v>84700</v>
      </c>
      <c r="N75" s="136"/>
      <c r="O75" s="136">
        <f>SUM(O76:O77)</f>
        <v>0</v>
      </c>
      <c r="P75" s="136"/>
      <c r="Q75" s="136">
        <f>SUM(Q76:Q77)</f>
        <v>0</v>
      </c>
      <c r="R75" s="137"/>
      <c r="S75" s="137"/>
      <c r="T75" s="138"/>
      <c r="U75" s="132"/>
      <c r="V75" s="132">
        <f>SUM(V76:V77)</f>
        <v>0</v>
      </c>
      <c r="W75" s="132"/>
      <c r="X75" s="132"/>
      <c r="Y75" s="132"/>
      <c r="AG75" t="s">
        <v>126</v>
      </c>
    </row>
    <row r="76" spans="1:60" outlineLevel="1" x14ac:dyDescent="0.2">
      <c r="A76" s="139">
        <v>35</v>
      </c>
      <c r="B76" s="140" t="s">
        <v>379</v>
      </c>
      <c r="C76" s="153" t="s">
        <v>380</v>
      </c>
      <c r="D76" s="141" t="s">
        <v>335</v>
      </c>
      <c r="E76" s="142">
        <v>1</v>
      </c>
      <c r="F76" s="143"/>
      <c r="G76" s="149">
        <f>E76*F76</f>
        <v>0</v>
      </c>
      <c r="H76" s="143">
        <v>0</v>
      </c>
      <c r="I76" s="143">
        <v>0</v>
      </c>
      <c r="J76" s="143">
        <v>70000</v>
      </c>
      <c r="K76" s="143">
        <v>70000</v>
      </c>
      <c r="L76" s="143">
        <v>21</v>
      </c>
      <c r="M76" s="143">
        <v>84700</v>
      </c>
      <c r="N76" s="142">
        <v>0</v>
      </c>
      <c r="O76" s="142">
        <v>0</v>
      </c>
      <c r="P76" s="142">
        <v>0</v>
      </c>
      <c r="Q76" s="142">
        <v>0</v>
      </c>
      <c r="R76" s="143"/>
      <c r="S76" s="143" t="s">
        <v>263</v>
      </c>
      <c r="T76" s="144" t="s">
        <v>231</v>
      </c>
      <c r="U76" s="129">
        <v>0</v>
      </c>
      <c r="V76" s="129">
        <v>0</v>
      </c>
      <c r="W76" s="129"/>
      <c r="X76" s="129" t="s">
        <v>131</v>
      </c>
      <c r="Y76" s="129" t="s">
        <v>132</v>
      </c>
      <c r="Z76" s="123"/>
      <c r="AA76" s="123"/>
      <c r="AB76" s="123"/>
      <c r="AC76" s="123"/>
      <c r="AD76" s="123"/>
      <c r="AE76" s="123"/>
      <c r="AF76" s="123"/>
      <c r="AG76" s="123" t="s">
        <v>133</v>
      </c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</row>
    <row r="77" spans="1:60" outlineLevel="2" x14ac:dyDescent="0.2">
      <c r="A77" s="126"/>
      <c r="B77" s="127"/>
      <c r="C77" s="213" t="s">
        <v>381</v>
      </c>
      <c r="D77" s="214"/>
      <c r="E77" s="214"/>
      <c r="F77" s="214"/>
      <c r="G77" s="214"/>
      <c r="H77" s="129"/>
      <c r="I77" s="129"/>
      <c r="J77" s="129"/>
      <c r="K77" s="129"/>
      <c r="L77" s="129"/>
      <c r="M77" s="129"/>
      <c r="N77" s="128"/>
      <c r="O77" s="128"/>
      <c r="P77" s="128"/>
      <c r="Q77" s="128"/>
      <c r="R77" s="129"/>
      <c r="S77" s="129"/>
      <c r="T77" s="129"/>
      <c r="U77" s="129"/>
      <c r="V77" s="129"/>
      <c r="W77" s="129"/>
      <c r="X77" s="129"/>
      <c r="Y77" s="129"/>
      <c r="Z77" s="123"/>
      <c r="AA77" s="123"/>
      <c r="AB77" s="123"/>
      <c r="AC77" s="123"/>
      <c r="AD77" s="123"/>
      <c r="AE77" s="123"/>
      <c r="AF77" s="123"/>
      <c r="AG77" s="123" t="s">
        <v>159</v>
      </c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</row>
    <row r="78" spans="1:60" x14ac:dyDescent="0.2">
      <c r="A78" s="133" t="s">
        <v>125</v>
      </c>
      <c r="B78" s="134" t="s">
        <v>93</v>
      </c>
      <c r="C78" s="152" t="s">
        <v>94</v>
      </c>
      <c r="D78" s="135"/>
      <c r="E78" s="136"/>
      <c r="F78" s="137"/>
      <c r="G78" s="137">
        <f>SUMIF(AG79:AG80,"&lt;&gt;NOR",G79:G80)</f>
        <v>0</v>
      </c>
      <c r="H78" s="137"/>
      <c r="I78" s="137">
        <f>SUM(I79:I80)</f>
        <v>0</v>
      </c>
      <c r="J78" s="137"/>
      <c r="K78" s="137">
        <f>SUM(K79:K80)</f>
        <v>25000</v>
      </c>
      <c r="L78" s="137"/>
      <c r="M78" s="137">
        <f>SUM(M79:M80)</f>
        <v>30250</v>
      </c>
      <c r="N78" s="136"/>
      <c r="O78" s="136">
        <f>SUM(O79:O80)</f>
        <v>0</v>
      </c>
      <c r="P78" s="136"/>
      <c r="Q78" s="136">
        <f>SUM(Q79:Q80)</f>
        <v>0</v>
      </c>
      <c r="R78" s="137"/>
      <c r="S78" s="137"/>
      <c r="T78" s="138"/>
      <c r="U78" s="132"/>
      <c r="V78" s="132">
        <f>SUM(V79:V80)</f>
        <v>0</v>
      </c>
      <c r="W78" s="132"/>
      <c r="X78" s="132"/>
      <c r="Y78" s="132"/>
      <c r="AG78" t="s">
        <v>126</v>
      </c>
    </row>
    <row r="79" spans="1:60" outlineLevel="1" x14ac:dyDescent="0.2">
      <c r="A79" s="139">
        <v>36</v>
      </c>
      <c r="B79" s="140" t="s">
        <v>382</v>
      </c>
      <c r="C79" s="153" t="s">
        <v>383</v>
      </c>
      <c r="D79" s="141" t="s">
        <v>335</v>
      </c>
      <c r="E79" s="142">
        <v>1</v>
      </c>
      <c r="F79" s="143"/>
      <c r="G79" s="149">
        <f>E79*F79</f>
        <v>0</v>
      </c>
      <c r="H79" s="143">
        <v>0</v>
      </c>
      <c r="I79" s="143">
        <v>0</v>
      </c>
      <c r="J79" s="143">
        <v>25000</v>
      </c>
      <c r="K79" s="143">
        <v>25000</v>
      </c>
      <c r="L79" s="143">
        <v>21</v>
      </c>
      <c r="M79" s="143">
        <v>30250</v>
      </c>
      <c r="N79" s="142">
        <v>0</v>
      </c>
      <c r="O79" s="142">
        <v>0</v>
      </c>
      <c r="P79" s="142">
        <v>0</v>
      </c>
      <c r="Q79" s="142">
        <v>0</v>
      </c>
      <c r="R79" s="143"/>
      <c r="S79" s="143" t="s">
        <v>263</v>
      </c>
      <c r="T79" s="144" t="s">
        <v>231</v>
      </c>
      <c r="U79" s="129">
        <v>0</v>
      </c>
      <c r="V79" s="129">
        <v>0</v>
      </c>
      <c r="W79" s="129"/>
      <c r="X79" s="129" t="s">
        <v>131</v>
      </c>
      <c r="Y79" s="129" t="s">
        <v>132</v>
      </c>
      <c r="Z79" s="123"/>
      <c r="AA79" s="123"/>
      <c r="AB79" s="123"/>
      <c r="AC79" s="123"/>
      <c r="AD79" s="123"/>
      <c r="AE79" s="123"/>
      <c r="AF79" s="123"/>
      <c r="AG79" s="123" t="s">
        <v>133</v>
      </c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</row>
    <row r="80" spans="1:60" outlineLevel="2" x14ac:dyDescent="0.2">
      <c r="A80" s="126"/>
      <c r="B80" s="127"/>
      <c r="C80" s="213" t="s">
        <v>384</v>
      </c>
      <c r="D80" s="214"/>
      <c r="E80" s="214"/>
      <c r="F80" s="214"/>
      <c r="G80" s="214"/>
      <c r="H80" s="129"/>
      <c r="I80" s="129"/>
      <c r="J80" s="129"/>
      <c r="K80" s="129"/>
      <c r="L80" s="129"/>
      <c r="M80" s="129"/>
      <c r="N80" s="128"/>
      <c r="O80" s="128"/>
      <c r="P80" s="128"/>
      <c r="Q80" s="128"/>
      <c r="R80" s="129"/>
      <c r="S80" s="129"/>
      <c r="T80" s="129"/>
      <c r="U80" s="129"/>
      <c r="V80" s="129"/>
      <c r="W80" s="129"/>
      <c r="X80" s="129"/>
      <c r="Y80" s="129"/>
      <c r="Z80" s="123"/>
      <c r="AA80" s="123"/>
      <c r="AB80" s="123"/>
      <c r="AC80" s="123"/>
      <c r="AD80" s="123"/>
      <c r="AE80" s="123"/>
      <c r="AF80" s="123"/>
      <c r="AG80" s="123" t="s">
        <v>159</v>
      </c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</row>
    <row r="81" spans="1:60" x14ac:dyDescent="0.2">
      <c r="A81" s="133" t="s">
        <v>125</v>
      </c>
      <c r="B81" s="134" t="s">
        <v>95</v>
      </c>
      <c r="C81" s="152" t="s">
        <v>96</v>
      </c>
      <c r="D81" s="135"/>
      <c r="E81" s="136"/>
      <c r="F81" s="137"/>
      <c r="G81" s="137">
        <f>SUMIF(AG82:AG91,"&lt;&gt;NOR",G82:G91)</f>
        <v>0</v>
      </c>
      <c r="H81" s="137"/>
      <c r="I81" s="137">
        <f>SUM(I82:I91)</f>
        <v>0</v>
      </c>
      <c r="J81" s="137"/>
      <c r="K81" s="137">
        <f>SUM(K82:K91)</f>
        <v>1268.0584719999999</v>
      </c>
      <c r="L81" s="137"/>
      <c r="M81" s="137">
        <f>SUM(M82:M91)</f>
        <v>1534.3405</v>
      </c>
      <c r="N81" s="136"/>
      <c r="O81" s="136">
        <f>SUM(O82:O91)</f>
        <v>0</v>
      </c>
      <c r="P81" s="136"/>
      <c r="Q81" s="136">
        <f>SUM(Q82:Q91)</f>
        <v>0</v>
      </c>
      <c r="R81" s="137"/>
      <c r="S81" s="137"/>
      <c r="T81" s="138"/>
      <c r="U81" s="132"/>
      <c r="V81" s="132">
        <f>SUM(V82:V91)</f>
        <v>1.01418608</v>
      </c>
      <c r="W81" s="132"/>
      <c r="X81" s="132"/>
      <c r="Y81" s="132"/>
      <c r="AG81" t="s">
        <v>126</v>
      </c>
    </row>
    <row r="82" spans="1:60" outlineLevel="1" x14ac:dyDescent="0.2">
      <c r="A82" s="139">
        <v>37</v>
      </c>
      <c r="B82" s="140" t="s">
        <v>243</v>
      </c>
      <c r="C82" s="153" t="s">
        <v>244</v>
      </c>
      <c r="D82" s="141" t="s">
        <v>165</v>
      </c>
      <c r="E82" s="142">
        <v>0.36208000000000001</v>
      </c>
      <c r="F82" s="143"/>
      <c r="G82" s="149">
        <f>E82*F82</f>
        <v>0</v>
      </c>
      <c r="H82" s="143">
        <v>0</v>
      </c>
      <c r="I82" s="143">
        <v>0</v>
      </c>
      <c r="J82" s="143">
        <v>1102</v>
      </c>
      <c r="K82" s="143">
        <v>399.01215999999999</v>
      </c>
      <c r="L82" s="143">
        <v>21</v>
      </c>
      <c r="M82" s="143">
        <v>482.8021</v>
      </c>
      <c r="N82" s="142">
        <v>0</v>
      </c>
      <c r="O82" s="142">
        <v>0</v>
      </c>
      <c r="P82" s="142">
        <v>0</v>
      </c>
      <c r="Q82" s="142">
        <v>0</v>
      </c>
      <c r="R82" s="143"/>
      <c r="S82" s="143" t="s">
        <v>130</v>
      </c>
      <c r="T82" s="144" t="s">
        <v>130</v>
      </c>
      <c r="U82" s="129">
        <v>1.82</v>
      </c>
      <c r="V82" s="129">
        <v>0.65898560000000006</v>
      </c>
      <c r="W82" s="129"/>
      <c r="X82" s="129" t="s">
        <v>245</v>
      </c>
      <c r="Y82" s="129" t="s">
        <v>132</v>
      </c>
      <c r="Z82" s="123"/>
      <c r="AA82" s="123"/>
      <c r="AB82" s="123"/>
      <c r="AC82" s="123"/>
      <c r="AD82" s="123"/>
      <c r="AE82" s="123"/>
      <c r="AF82" s="123"/>
      <c r="AG82" s="123" t="s">
        <v>246</v>
      </c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</row>
    <row r="83" spans="1:60" ht="22.5" outlineLevel="2" x14ac:dyDescent="0.2">
      <c r="A83" s="126"/>
      <c r="B83" s="127"/>
      <c r="C83" s="213" t="s">
        <v>247</v>
      </c>
      <c r="D83" s="214"/>
      <c r="E83" s="214"/>
      <c r="F83" s="214"/>
      <c r="G83" s="214"/>
      <c r="H83" s="129"/>
      <c r="I83" s="129"/>
      <c r="J83" s="129"/>
      <c r="K83" s="129"/>
      <c r="L83" s="129"/>
      <c r="M83" s="129"/>
      <c r="N83" s="128"/>
      <c r="O83" s="128"/>
      <c r="P83" s="128"/>
      <c r="Q83" s="128"/>
      <c r="R83" s="129"/>
      <c r="S83" s="129"/>
      <c r="T83" s="129"/>
      <c r="U83" s="129"/>
      <c r="V83" s="129"/>
      <c r="W83" s="129"/>
      <c r="X83" s="129"/>
      <c r="Y83" s="129"/>
      <c r="Z83" s="123"/>
      <c r="AA83" s="123"/>
      <c r="AB83" s="123"/>
      <c r="AC83" s="123"/>
      <c r="AD83" s="123"/>
      <c r="AE83" s="123"/>
      <c r="AF83" s="123"/>
      <c r="AG83" s="123" t="s">
        <v>159</v>
      </c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51" t="str">
        <f>C83</f>
        <v>S naložením suti nebo vybouraných hmot do dopravního prostředku a na jejich vyložením, popřípadě přeložením na normální dopravní prostředek.</v>
      </c>
      <c r="BB83" s="123"/>
      <c r="BC83" s="123"/>
      <c r="BD83" s="123"/>
      <c r="BE83" s="123"/>
      <c r="BF83" s="123"/>
      <c r="BG83" s="123"/>
      <c r="BH83" s="123"/>
    </row>
    <row r="84" spans="1:60" outlineLevel="1" x14ac:dyDescent="0.2">
      <c r="A84" s="139">
        <v>38</v>
      </c>
      <c r="B84" s="140" t="s">
        <v>248</v>
      </c>
      <c r="C84" s="153" t="s">
        <v>249</v>
      </c>
      <c r="D84" s="141" t="s">
        <v>165</v>
      </c>
      <c r="E84" s="142">
        <v>0.18104000000000001</v>
      </c>
      <c r="F84" s="143"/>
      <c r="G84" s="149">
        <f>E84*F84</f>
        <v>0</v>
      </c>
      <c r="H84" s="143">
        <v>0</v>
      </c>
      <c r="I84" s="143">
        <v>0</v>
      </c>
      <c r="J84" s="143">
        <v>371</v>
      </c>
      <c r="K84" s="143">
        <v>67.165840000000003</v>
      </c>
      <c r="L84" s="143">
        <v>21</v>
      </c>
      <c r="M84" s="143">
        <v>81.275700000000001</v>
      </c>
      <c r="N84" s="142">
        <v>0</v>
      </c>
      <c r="O84" s="142">
        <v>0</v>
      </c>
      <c r="P84" s="142">
        <v>0</v>
      </c>
      <c r="Q84" s="142">
        <v>0</v>
      </c>
      <c r="R84" s="143"/>
      <c r="S84" s="143" t="s">
        <v>130</v>
      </c>
      <c r="T84" s="144" t="s">
        <v>130</v>
      </c>
      <c r="U84" s="129">
        <v>0.49</v>
      </c>
      <c r="V84" s="129">
        <v>8.87096E-2</v>
      </c>
      <c r="W84" s="129"/>
      <c r="X84" s="129" t="s">
        <v>245</v>
      </c>
      <c r="Y84" s="129" t="s">
        <v>132</v>
      </c>
      <c r="Z84" s="123"/>
      <c r="AA84" s="123"/>
      <c r="AB84" s="123"/>
      <c r="AC84" s="123"/>
      <c r="AD84" s="123"/>
      <c r="AE84" s="123"/>
      <c r="AF84" s="123"/>
      <c r="AG84" s="123" t="s">
        <v>246</v>
      </c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</row>
    <row r="85" spans="1:60" outlineLevel="2" x14ac:dyDescent="0.2">
      <c r="A85" s="126"/>
      <c r="B85" s="127"/>
      <c r="C85" s="213" t="s">
        <v>250</v>
      </c>
      <c r="D85" s="214"/>
      <c r="E85" s="214"/>
      <c r="F85" s="214"/>
      <c r="G85" s="214"/>
      <c r="H85" s="129"/>
      <c r="I85" s="129"/>
      <c r="J85" s="129"/>
      <c r="K85" s="129"/>
      <c r="L85" s="129"/>
      <c r="M85" s="129"/>
      <c r="N85" s="128"/>
      <c r="O85" s="128"/>
      <c r="P85" s="128"/>
      <c r="Q85" s="128"/>
      <c r="R85" s="129"/>
      <c r="S85" s="129"/>
      <c r="T85" s="129"/>
      <c r="U85" s="129"/>
      <c r="V85" s="129"/>
      <c r="W85" s="129"/>
      <c r="X85" s="129"/>
      <c r="Y85" s="129"/>
      <c r="Z85" s="123"/>
      <c r="AA85" s="123"/>
      <c r="AB85" s="123"/>
      <c r="AC85" s="123"/>
      <c r="AD85" s="123"/>
      <c r="AE85" s="123"/>
      <c r="AF85" s="123"/>
      <c r="AG85" s="123" t="s">
        <v>159</v>
      </c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</row>
    <row r="86" spans="1:60" outlineLevel="1" x14ac:dyDescent="0.2">
      <c r="A86" s="145">
        <v>39</v>
      </c>
      <c r="B86" s="146" t="s">
        <v>251</v>
      </c>
      <c r="C86" s="155" t="s">
        <v>252</v>
      </c>
      <c r="D86" s="147" t="s">
        <v>165</v>
      </c>
      <c r="E86" s="148">
        <v>1.6293599999999999</v>
      </c>
      <c r="F86" s="149"/>
      <c r="G86" s="149">
        <f t="shared" ref="G86:G87" si="4">E86*F86</f>
        <v>0</v>
      </c>
      <c r="H86" s="149">
        <v>0</v>
      </c>
      <c r="I86" s="149">
        <v>0</v>
      </c>
      <c r="J86" s="149">
        <v>30.7</v>
      </c>
      <c r="K86" s="149">
        <v>50.021351999999993</v>
      </c>
      <c r="L86" s="149">
        <v>21</v>
      </c>
      <c r="M86" s="149">
        <v>60.5242</v>
      </c>
      <c r="N86" s="148">
        <v>0</v>
      </c>
      <c r="O86" s="148">
        <v>0</v>
      </c>
      <c r="P86" s="148">
        <v>0</v>
      </c>
      <c r="Q86" s="148">
        <v>0</v>
      </c>
      <c r="R86" s="149"/>
      <c r="S86" s="149" t="s">
        <v>130</v>
      </c>
      <c r="T86" s="150" t="s">
        <v>130</v>
      </c>
      <c r="U86" s="129">
        <v>0</v>
      </c>
      <c r="V86" s="129">
        <v>0</v>
      </c>
      <c r="W86" s="129"/>
      <c r="X86" s="129" t="s">
        <v>245</v>
      </c>
      <c r="Y86" s="129" t="s">
        <v>132</v>
      </c>
      <c r="Z86" s="123"/>
      <c r="AA86" s="123"/>
      <c r="AB86" s="123"/>
      <c r="AC86" s="123"/>
      <c r="AD86" s="123"/>
      <c r="AE86" s="123"/>
      <c r="AF86" s="123"/>
      <c r="AG86" s="123" t="s">
        <v>246</v>
      </c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</row>
    <row r="87" spans="1:60" ht="22.5" outlineLevel="1" x14ac:dyDescent="0.2">
      <c r="A87" s="139">
        <v>40</v>
      </c>
      <c r="B87" s="140" t="s">
        <v>253</v>
      </c>
      <c r="C87" s="153" t="s">
        <v>254</v>
      </c>
      <c r="D87" s="141" t="s">
        <v>165</v>
      </c>
      <c r="E87" s="142">
        <v>0.18104000000000001</v>
      </c>
      <c r="F87" s="143"/>
      <c r="G87" s="149">
        <f t="shared" si="4"/>
        <v>0</v>
      </c>
      <c r="H87" s="143">
        <v>0</v>
      </c>
      <c r="I87" s="143">
        <v>0</v>
      </c>
      <c r="J87" s="143">
        <v>3260</v>
      </c>
      <c r="K87" s="143">
        <v>590.19040000000007</v>
      </c>
      <c r="L87" s="143">
        <v>21</v>
      </c>
      <c r="M87" s="143">
        <v>714.12990000000002</v>
      </c>
      <c r="N87" s="142">
        <v>0</v>
      </c>
      <c r="O87" s="142">
        <v>0</v>
      </c>
      <c r="P87" s="142">
        <v>0</v>
      </c>
      <c r="Q87" s="142">
        <v>0</v>
      </c>
      <c r="R87" s="143"/>
      <c r="S87" s="143" t="s">
        <v>130</v>
      </c>
      <c r="T87" s="144" t="s">
        <v>130</v>
      </c>
      <c r="U87" s="129">
        <v>0</v>
      </c>
      <c r="V87" s="129">
        <v>0</v>
      </c>
      <c r="W87" s="129"/>
      <c r="X87" s="129" t="s">
        <v>245</v>
      </c>
      <c r="Y87" s="129" t="s">
        <v>132</v>
      </c>
      <c r="Z87" s="123"/>
      <c r="AA87" s="123"/>
      <c r="AB87" s="123"/>
      <c r="AC87" s="123"/>
      <c r="AD87" s="123"/>
      <c r="AE87" s="123"/>
      <c r="AF87" s="123"/>
      <c r="AG87" s="123" t="s">
        <v>246</v>
      </c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</row>
    <row r="88" spans="1:60" outlineLevel="2" x14ac:dyDescent="0.2">
      <c r="A88" s="126"/>
      <c r="B88" s="127"/>
      <c r="C88" s="213" t="s">
        <v>255</v>
      </c>
      <c r="D88" s="214"/>
      <c r="E88" s="214"/>
      <c r="F88" s="214"/>
      <c r="G88" s="214"/>
      <c r="H88" s="129"/>
      <c r="I88" s="129"/>
      <c r="J88" s="129"/>
      <c r="K88" s="129"/>
      <c r="L88" s="129"/>
      <c r="M88" s="129"/>
      <c r="N88" s="128"/>
      <c r="O88" s="128"/>
      <c r="P88" s="128"/>
      <c r="Q88" s="128"/>
      <c r="R88" s="129"/>
      <c r="S88" s="129"/>
      <c r="T88" s="129"/>
      <c r="U88" s="129"/>
      <c r="V88" s="129"/>
      <c r="W88" s="129"/>
      <c r="X88" s="129"/>
      <c r="Y88" s="129"/>
      <c r="Z88" s="123"/>
      <c r="AA88" s="123"/>
      <c r="AB88" s="123"/>
      <c r="AC88" s="123"/>
      <c r="AD88" s="123"/>
      <c r="AE88" s="123"/>
      <c r="AF88" s="123"/>
      <c r="AG88" s="123" t="s">
        <v>159</v>
      </c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</row>
    <row r="89" spans="1:60" outlineLevel="1" x14ac:dyDescent="0.2">
      <c r="A89" s="139">
        <v>41</v>
      </c>
      <c r="B89" s="140" t="s">
        <v>256</v>
      </c>
      <c r="C89" s="153" t="s">
        <v>257</v>
      </c>
      <c r="D89" s="141" t="s">
        <v>165</v>
      </c>
      <c r="E89" s="142">
        <v>0.18104000000000001</v>
      </c>
      <c r="F89" s="143"/>
      <c r="G89" s="149">
        <f>E89*F89</f>
        <v>0</v>
      </c>
      <c r="H89" s="143">
        <v>0</v>
      </c>
      <c r="I89" s="143">
        <v>0</v>
      </c>
      <c r="J89" s="143">
        <v>456</v>
      </c>
      <c r="K89" s="143">
        <v>82.554240000000007</v>
      </c>
      <c r="L89" s="143">
        <v>21</v>
      </c>
      <c r="M89" s="143">
        <v>99.885499999999993</v>
      </c>
      <c r="N89" s="142">
        <v>0</v>
      </c>
      <c r="O89" s="142">
        <v>0</v>
      </c>
      <c r="P89" s="142">
        <v>0</v>
      </c>
      <c r="Q89" s="142">
        <v>0</v>
      </c>
      <c r="R89" s="143"/>
      <c r="S89" s="143" t="s">
        <v>130</v>
      </c>
      <c r="T89" s="144" t="s">
        <v>130</v>
      </c>
      <c r="U89" s="129">
        <v>0.752</v>
      </c>
      <c r="V89" s="129">
        <v>0.13614208</v>
      </c>
      <c r="W89" s="129"/>
      <c r="X89" s="129" t="s">
        <v>245</v>
      </c>
      <c r="Y89" s="129" t="s">
        <v>132</v>
      </c>
      <c r="Z89" s="123"/>
      <c r="AA89" s="123"/>
      <c r="AB89" s="123"/>
      <c r="AC89" s="123"/>
      <c r="AD89" s="123"/>
      <c r="AE89" s="123"/>
      <c r="AF89" s="123"/>
      <c r="AG89" s="123" t="s">
        <v>246</v>
      </c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</row>
    <row r="90" spans="1:60" ht="22.5" outlineLevel="2" x14ac:dyDescent="0.2">
      <c r="A90" s="126"/>
      <c r="B90" s="127"/>
      <c r="C90" s="213" t="s">
        <v>247</v>
      </c>
      <c r="D90" s="214"/>
      <c r="E90" s="214"/>
      <c r="F90" s="214"/>
      <c r="G90" s="214"/>
      <c r="H90" s="129"/>
      <c r="I90" s="129"/>
      <c r="J90" s="129"/>
      <c r="K90" s="129"/>
      <c r="L90" s="129"/>
      <c r="M90" s="129"/>
      <c r="N90" s="128"/>
      <c r="O90" s="128"/>
      <c r="P90" s="128"/>
      <c r="Q90" s="128"/>
      <c r="R90" s="129"/>
      <c r="S90" s="129"/>
      <c r="T90" s="129"/>
      <c r="U90" s="129"/>
      <c r="V90" s="129"/>
      <c r="W90" s="129"/>
      <c r="X90" s="129"/>
      <c r="Y90" s="129"/>
      <c r="Z90" s="123"/>
      <c r="AA90" s="123"/>
      <c r="AB90" s="123"/>
      <c r="AC90" s="123"/>
      <c r="AD90" s="123"/>
      <c r="AE90" s="123"/>
      <c r="AF90" s="123"/>
      <c r="AG90" s="123" t="s">
        <v>159</v>
      </c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51" t="str">
        <f>C90</f>
        <v>S naložením suti nebo vybouraných hmot do dopravního prostředku a na jejich vyložením, popřípadě přeložením na normální dopravní prostředek.</v>
      </c>
      <c r="BB90" s="123"/>
      <c r="BC90" s="123"/>
      <c r="BD90" s="123"/>
      <c r="BE90" s="123"/>
      <c r="BF90" s="123"/>
      <c r="BG90" s="123"/>
      <c r="BH90" s="123"/>
    </row>
    <row r="91" spans="1:60" outlineLevel="1" x14ac:dyDescent="0.2">
      <c r="A91" s="145">
        <v>42</v>
      </c>
      <c r="B91" s="146" t="s">
        <v>258</v>
      </c>
      <c r="C91" s="155" t="s">
        <v>259</v>
      </c>
      <c r="D91" s="147" t="s">
        <v>165</v>
      </c>
      <c r="E91" s="148">
        <v>0.36208000000000001</v>
      </c>
      <c r="F91" s="149"/>
      <c r="G91" s="149">
        <f>E91*F91</f>
        <v>0</v>
      </c>
      <c r="H91" s="149">
        <v>0</v>
      </c>
      <c r="I91" s="149">
        <v>0</v>
      </c>
      <c r="J91" s="149">
        <v>218.5</v>
      </c>
      <c r="K91" s="149">
        <v>79.11448</v>
      </c>
      <c r="L91" s="149">
        <v>21</v>
      </c>
      <c r="M91" s="149">
        <v>95.723100000000002</v>
      </c>
      <c r="N91" s="148">
        <v>0</v>
      </c>
      <c r="O91" s="148">
        <v>0</v>
      </c>
      <c r="P91" s="148">
        <v>0</v>
      </c>
      <c r="Q91" s="148">
        <v>0</v>
      </c>
      <c r="R91" s="149"/>
      <c r="S91" s="149" t="s">
        <v>130</v>
      </c>
      <c r="T91" s="150" t="s">
        <v>130</v>
      </c>
      <c r="U91" s="129">
        <v>0.36</v>
      </c>
      <c r="V91" s="129">
        <v>0.13034879999999999</v>
      </c>
      <c r="W91" s="129"/>
      <c r="X91" s="129" t="s">
        <v>245</v>
      </c>
      <c r="Y91" s="129" t="s">
        <v>132</v>
      </c>
      <c r="Z91" s="123"/>
      <c r="AA91" s="123"/>
      <c r="AB91" s="123"/>
      <c r="AC91" s="123"/>
      <c r="AD91" s="123"/>
      <c r="AE91" s="123"/>
      <c r="AF91" s="123"/>
      <c r="AG91" s="123" t="s">
        <v>246</v>
      </c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</row>
    <row r="92" spans="1:60" x14ac:dyDescent="0.2">
      <c r="A92" s="133" t="s">
        <v>125</v>
      </c>
      <c r="B92" s="134" t="s">
        <v>97</v>
      </c>
      <c r="C92" s="152" t="s">
        <v>29</v>
      </c>
      <c r="D92" s="135"/>
      <c r="E92" s="136"/>
      <c r="F92" s="137"/>
      <c r="G92" s="137">
        <f>SUMIF(AG93:AG93,"&lt;&gt;NOR",G93:G93)</f>
        <v>0</v>
      </c>
      <c r="H92" s="137"/>
      <c r="I92" s="137">
        <f>SUM(I93:I93)</f>
        <v>0</v>
      </c>
      <c r="J92" s="137"/>
      <c r="K92" s="137">
        <f>SUM(K93:K93)</f>
        <v>1000</v>
      </c>
      <c r="L92" s="137"/>
      <c r="M92" s="137">
        <f>SUM(M93:M93)</f>
        <v>1210</v>
      </c>
      <c r="N92" s="136"/>
      <c r="O92" s="136">
        <f>SUM(O93:O93)</f>
        <v>0</v>
      </c>
      <c r="P92" s="136"/>
      <c r="Q92" s="136">
        <f>SUM(Q93:Q93)</f>
        <v>0</v>
      </c>
      <c r="R92" s="137"/>
      <c r="S92" s="137"/>
      <c r="T92" s="138"/>
      <c r="U92" s="132"/>
      <c r="V92" s="132">
        <f>SUM(V93:V93)</f>
        <v>0</v>
      </c>
      <c r="W92" s="132"/>
      <c r="X92" s="132"/>
      <c r="Y92" s="132"/>
      <c r="AG92" t="s">
        <v>126</v>
      </c>
    </row>
    <row r="93" spans="1:60" outlineLevel="1" x14ac:dyDescent="0.2">
      <c r="A93" s="139">
        <v>43</v>
      </c>
      <c r="B93" s="140" t="s">
        <v>260</v>
      </c>
      <c r="C93" s="153" t="s">
        <v>261</v>
      </c>
      <c r="D93" s="141" t="s">
        <v>262</v>
      </c>
      <c r="E93" s="142">
        <v>1</v>
      </c>
      <c r="F93" s="143"/>
      <c r="G93" s="149">
        <f>E93*F93</f>
        <v>0</v>
      </c>
      <c r="H93" s="143">
        <v>0</v>
      </c>
      <c r="I93" s="143">
        <v>0</v>
      </c>
      <c r="J93" s="143">
        <v>1000</v>
      </c>
      <c r="K93" s="143">
        <v>1000</v>
      </c>
      <c r="L93" s="143">
        <v>21</v>
      </c>
      <c r="M93" s="143">
        <v>1210</v>
      </c>
      <c r="N93" s="142">
        <v>0</v>
      </c>
      <c r="O93" s="142">
        <v>0</v>
      </c>
      <c r="P93" s="142">
        <v>0</v>
      </c>
      <c r="Q93" s="142">
        <v>0</v>
      </c>
      <c r="R93" s="143"/>
      <c r="S93" s="143" t="s">
        <v>263</v>
      </c>
      <c r="T93" s="144" t="s">
        <v>231</v>
      </c>
      <c r="U93" s="129">
        <v>0</v>
      </c>
      <c r="V93" s="129">
        <v>0</v>
      </c>
      <c r="W93" s="129"/>
      <c r="X93" s="129" t="s">
        <v>264</v>
      </c>
      <c r="Y93" s="129" t="s">
        <v>132</v>
      </c>
      <c r="Z93" s="123"/>
      <c r="AA93" s="123"/>
      <c r="AB93" s="123"/>
      <c r="AC93" s="123"/>
      <c r="AD93" s="123"/>
      <c r="AE93" s="123"/>
      <c r="AF93" s="123"/>
      <c r="AG93" s="123" t="s">
        <v>265</v>
      </c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</row>
    <row r="94" spans="1:60" x14ac:dyDescent="0.2">
      <c r="A94" s="222"/>
      <c r="B94" s="223"/>
      <c r="C94" s="225" t="s">
        <v>386</v>
      </c>
      <c r="D94" s="224" t="s">
        <v>262</v>
      </c>
      <c r="E94" s="142">
        <v>1</v>
      </c>
      <c r="F94" s="143"/>
      <c r="G94" s="143">
        <f>E94*F94</f>
        <v>0</v>
      </c>
      <c r="H94" s="143">
        <v>0</v>
      </c>
      <c r="I94" s="143">
        <v>0</v>
      </c>
      <c r="J94" s="143">
        <v>1000</v>
      </c>
      <c r="K94" s="143">
        <v>1000</v>
      </c>
      <c r="L94" s="143">
        <v>21</v>
      </c>
      <c r="M94" s="143">
        <v>1210</v>
      </c>
      <c r="N94" s="142">
        <v>0</v>
      </c>
      <c r="O94" s="142">
        <v>0</v>
      </c>
      <c r="P94" s="142">
        <v>0</v>
      </c>
      <c r="Q94" s="142">
        <v>0</v>
      </c>
      <c r="R94" s="143"/>
      <c r="S94" s="143" t="s">
        <v>263</v>
      </c>
      <c r="T94" s="144" t="s">
        <v>231</v>
      </c>
      <c r="U94" s="3"/>
      <c r="V94" s="3"/>
      <c r="W94" s="3"/>
      <c r="X94" s="3"/>
      <c r="Y94" s="3"/>
      <c r="AE94">
        <v>12</v>
      </c>
      <c r="AF94">
        <v>21</v>
      </c>
      <c r="AG94" t="s">
        <v>111</v>
      </c>
    </row>
    <row r="95" spans="1:60" x14ac:dyDescent="0.2">
      <c r="C95" s="157"/>
      <c r="D95" s="10"/>
      <c r="AG95" t="s">
        <v>266</v>
      </c>
    </row>
    <row r="96" spans="1:60" x14ac:dyDescent="0.2">
      <c r="B96" s="114" t="s">
        <v>385</v>
      </c>
      <c r="D96" s="10"/>
      <c r="G96" s="158">
        <f>G8+G21+G28+G30+G37+G41+G45+G53+G60+G64+G69+G75+G78+G81+G92</f>
        <v>0</v>
      </c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4">
    <mergeCell ref="C88:G88"/>
    <mergeCell ref="C90:G90"/>
    <mergeCell ref="C34:G34"/>
    <mergeCell ref="C55:G55"/>
    <mergeCell ref="C77:G77"/>
    <mergeCell ref="C80:G80"/>
    <mergeCell ref="C83:G83"/>
    <mergeCell ref="C85:G85"/>
    <mergeCell ref="C18:G18"/>
    <mergeCell ref="A1:G1"/>
    <mergeCell ref="C2:G2"/>
    <mergeCell ref="C3:G3"/>
    <mergeCell ref="C4:G4"/>
    <mergeCell ref="C15:G1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1 1 Pol</vt:lpstr>
      <vt:lpstr>2 2 Pol</vt:lpstr>
      <vt:lpstr>3 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'2 2 Pol'!Názvy_tisku</vt:lpstr>
      <vt:lpstr>'3 3 Pol'!Názvy_tisku</vt:lpstr>
      <vt:lpstr>oadresa</vt:lpstr>
      <vt:lpstr>Stavba!Objednatel</vt:lpstr>
      <vt:lpstr>Stavba!Objekt</vt:lpstr>
      <vt:lpstr>'1 1 Pol'!Oblast_tisku</vt:lpstr>
      <vt:lpstr>'2 2 Pol'!Oblast_tisku</vt:lpstr>
      <vt:lpstr>'3 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Hana Samcová</cp:lastModifiedBy>
  <cp:lastPrinted>2019-03-19T12:27:02Z</cp:lastPrinted>
  <dcterms:created xsi:type="dcterms:W3CDTF">2009-04-08T07:15:50Z</dcterms:created>
  <dcterms:modified xsi:type="dcterms:W3CDTF">2026-07-13T11:25:58Z</dcterms:modified>
</cp:coreProperties>
</file>