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85" windowWidth="15015" windowHeight="11700"/>
  </bookViews>
  <sheets>
    <sheet name="Rekapitulace stavby" sheetId="1" r:id="rId1"/>
    <sheet name="1201 - D.1.1. - Architekt..." sheetId="2" r:id="rId2"/>
    <sheet name="1202 - Vedlejší rozpočtov..." sheetId="3" r:id="rId3"/>
  </sheets>
  <definedNames>
    <definedName name="_xlnm._FilterDatabase" localSheetId="1" hidden="1">'1201 - D.1.1. - Architekt...'!$C$126:$K$433</definedName>
    <definedName name="_xlnm._FilterDatabase" localSheetId="2" hidden="1">'1202 - Vedlejší rozpočtov...'!$C$118:$K$147</definedName>
    <definedName name="_xlnm.Print_Titles" localSheetId="1">'1201 - D.1.1. - Architekt...'!$126:$126</definedName>
    <definedName name="_xlnm.Print_Titles" localSheetId="2">'1202 - Vedlejší rozpočtov...'!$118:$118</definedName>
    <definedName name="_xlnm.Print_Titles" localSheetId="0">'Rekapitulace stavby'!$92:$92</definedName>
    <definedName name="_xlnm.Print_Area" localSheetId="1">'1201 - D.1.1. - Architekt...'!$C$4:$J$76,'1201 - D.1.1. - Architekt...'!$C$82:$J$108,'1201 - D.1.1. - Architekt...'!$C$114:$K$433</definedName>
    <definedName name="_xlnm.Print_Area" localSheetId="2">'1202 - Vedlejší rozpočtov...'!$C$4:$J$76,'1202 - Vedlejší rozpočtov...'!$C$82:$J$100,'1202 - Vedlejší rozpočtov...'!$C$106:$K$147</definedName>
    <definedName name="_xlnm.Print_Area" localSheetId="0">'Rekapitulace stavby'!$D$4:$AO$76,'Rekapitulace stavby'!$C$82:$AQ$97</definedName>
  </definedNames>
  <calcPr calcId="125725"/>
</workbook>
</file>

<file path=xl/calcChain.xml><?xml version="1.0" encoding="utf-8"?>
<calcChain xmlns="http://schemas.openxmlformats.org/spreadsheetml/2006/main">
  <c r="J37" i="3"/>
  <c r="J36"/>
  <c r="AY96" i="1" s="1"/>
  <c r="J35" i="3"/>
  <c r="AX96" i="1" s="1"/>
  <c r="BI140" i="3"/>
  <c r="BH140"/>
  <c r="BG140"/>
  <c r="BF140"/>
  <c r="T140"/>
  <c r="T139" s="1"/>
  <c r="R140"/>
  <c r="R139" s="1"/>
  <c r="P140"/>
  <c r="P139" s="1"/>
  <c r="BK140"/>
  <c r="BK139"/>
  <c r="J139" s="1"/>
  <c r="J99" s="1"/>
  <c r="J140"/>
  <c r="BE140" s="1"/>
  <c r="BI134"/>
  <c r="BH134"/>
  <c r="BG134"/>
  <c r="BF134"/>
  <c r="T134"/>
  <c r="R134"/>
  <c r="P134"/>
  <c r="BK134"/>
  <c r="J134"/>
  <c r="BE134" s="1"/>
  <c r="BI127"/>
  <c r="BH127"/>
  <c r="BG127"/>
  <c r="BF127"/>
  <c r="T127"/>
  <c r="R127"/>
  <c r="P127"/>
  <c r="BK127"/>
  <c r="J127"/>
  <c r="BE127"/>
  <c r="BI122"/>
  <c r="F37" s="1"/>
  <c r="BD96" i="1" s="1"/>
  <c r="BH122" i="3"/>
  <c r="F36" s="1"/>
  <c r="BC96" i="1" s="1"/>
  <c r="BG122" i="3"/>
  <c r="F35"/>
  <c r="BB96" i="1" s="1"/>
  <c r="BF122" i="3"/>
  <c r="F34" s="1"/>
  <c r="BA96" i="1" s="1"/>
  <c r="T122" i="3"/>
  <c r="T121"/>
  <c r="R122"/>
  <c r="R121" s="1"/>
  <c r="P122"/>
  <c r="P121"/>
  <c r="P120" s="1"/>
  <c r="P119" s="1"/>
  <c r="AU96" i="1" s="1"/>
  <c r="BK122" i="3"/>
  <c r="BK121" s="1"/>
  <c r="J122"/>
  <c r="BE122"/>
  <c r="J116"/>
  <c r="J115"/>
  <c r="F115"/>
  <c r="F113"/>
  <c r="E111"/>
  <c r="J92"/>
  <c r="J91"/>
  <c r="F91"/>
  <c r="F89"/>
  <c r="E87"/>
  <c r="J18"/>
  <c r="E18"/>
  <c r="F92" s="1"/>
  <c r="J17"/>
  <c r="J12"/>
  <c r="J113"/>
  <c r="J89"/>
  <c r="E7"/>
  <c r="E109" s="1"/>
  <c r="J37" i="2"/>
  <c r="J36"/>
  <c r="AY95" i="1" s="1"/>
  <c r="J35" i="2"/>
  <c r="AX95" i="1"/>
  <c r="BI433" i="2"/>
  <c r="BH433"/>
  <c r="BG433"/>
  <c r="BF433"/>
  <c r="T433"/>
  <c r="R433"/>
  <c r="P433"/>
  <c r="BK433"/>
  <c r="J433"/>
  <c r="BE433" s="1"/>
  <c r="BI432"/>
  <c r="BH432"/>
  <c r="BG432"/>
  <c r="BF432"/>
  <c r="T432"/>
  <c r="R432"/>
  <c r="P432"/>
  <c r="BK432"/>
  <c r="J432"/>
  <c r="BE432" s="1"/>
  <c r="BI430"/>
  <c r="BH430"/>
  <c r="BG430"/>
  <c r="BF430"/>
  <c r="T430"/>
  <c r="R430"/>
  <c r="P430"/>
  <c r="BK430"/>
  <c r="J430"/>
  <c r="BE430" s="1"/>
  <c r="BI428"/>
  <c r="BH428"/>
  <c r="BG428"/>
  <c r="BF428"/>
  <c r="T428"/>
  <c r="R428"/>
  <c r="P428"/>
  <c r="BK428"/>
  <c r="J428"/>
  <c r="BE428"/>
  <c r="BI399"/>
  <c r="BH399"/>
  <c r="BG399"/>
  <c r="BF399"/>
  <c r="T399"/>
  <c r="R399"/>
  <c r="P399"/>
  <c r="BK399"/>
  <c r="J399"/>
  <c r="BE399" s="1"/>
  <c r="BI372"/>
  <c r="BH372"/>
  <c r="BG372"/>
  <c r="BF372"/>
  <c r="T372"/>
  <c r="R372"/>
  <c r="P372"/>
  <c r="BK372"/>
  <c r="J372"/>
  <c r="BE372" s="1"/>
  <c r="BI370"/>
  <c r="BH370"/>
  <c r="BG370"/>
  <c r="BF370"/>
  <c r="T370"/>
  <c r="R370"/>
  <c r="P370"/>
  <c r="BK370"/>
  <c r="J370"/>
  <c r="BE370" s="1"/>
  <c r="BI368"/>
  <c r="BH368"/>
  <c r="BG368"/>
  <c r="BF368"/>
  <c r="T368"/>
  <c r="R368"/>
  <c r="P368"/>
  <c r="BK368"/>
  <c r="J368"/>
  <c r="BE368"/>
  <c r="BI367"/>
  <c r="BH367"/>
  <c r="BG367"/>
  <c r="BF367"/>
  <c r="T367"/>
  <c r="R367"/>
  <c r="P367"/>
  <c r="BK367"/>
  <c r="J367"/>
  <c r="BE367" s="1"/>
  <c r="BI365"/>
  <c r="BH365"/>
  <c r="BG365"/>
  <c r="BF365"/>
  <c r="T365"/>
  <c r="R365"/>
  <c r="P365"/>
  <c r="BK365"/>
  <c r="J365"/>
  <c r="BE365" s="1"/>
  <c r="BI357"/>
  <c r="BH357"/>
  <c r="BG357"/>
  <c r="BF357"/>
  <c r="T357"/>
  <c r="R357"/>
  <c r="P357"/>
  <c r="BK357"/>
  <c r="J357"/>
  <c r="BE357"/>
  <c r="BI354"/>
  <c r="BH354"/>
  <c r="BG354"/>
  <c r="BF354"/>
  <c r="T354"/>
  <c r="R354"/>
  <c r="P354"/>
  <c r="BK354"/>
  <c r="J354"/>
  <c r="BE354"/>
  <c r="BI346"/>
  <c r="BH346"/>
  <c r="BG346"/>
  <c r="BF346"/>
  <c r="T346"/>
  <c r="R346"/>
  <c r="P346"/>
  <c r="BK346"/>
  <c r="J346"/>
  <c r="BE346" s="1"/>
  <c r="BI341"/>
  <c r="BH341"/>
  <c r="BG341"/>
  <c r="BF341"/>
  <c r="T341"/>
  <c r="R341"/>
  <c r="P341"/>
  <c r="BK341"/>
  <c r="J341"/>
  <c r="BE341" s="1"/>
  <c r="BI335"/>
  <c r="BH335"/>
  <c r="BG335"/>
  <c r="BF335"/>
  <c r="T335"/>
  <c r="R335"/>
  <c r="R325" s="1"/>
  <c r="P335"/>
  <c r="BK335"/>
  <c r="J335"/>
  <c r="BE335"/>
  <c r="BI326"/>
  <c r="BH326"/>
  <c r="BG326"/>
  <c r="BF326"/>
  <c r="T326"/>
  <c r="T325" s="1"/>
  <c r="R326"/>
  <c r="P326"/>
  <c r="P325"/>
  <c r="BK326"/>
  <c r="BK325" s="1"/>
  <c r="J325" s="1"/>
  <c r="J107" s="1"/>
  <c r="J326"/>
  <c r="BE326"/>
  <c r="BI324"/>
  <c r="BH324"/>
  <c r="BG324"/>
  <c r="BF324"/>
  <c r="T324"/>
  <c r="R324"/>
  <c r="P324"/>
  <c r="BK324"/>
  <c r="J324"/>
  <c r="BE324"/>
  <c r="BI323"/>
  <c r="BH323"/>
  <c r="BG323"/>
  <c r="BF323"/>
  <c r="T323"/>
  <c r="R323"/>
  <c r="P323"/>
  <c r="BK323"/>
  <c r="J323"/>
  <c r="BE323" s="1"/>
  <c r="BI321"/>
  <c r="BH321"/>
  <c r="BG321"/>
  <c r="BF321"/>
  <c r="T321"/>
  <c r="R321"/>
  <c r="P321"/>
  <c r="BK321"/>
  <c r="J321"/>
  <c r="BE321" s="1"/>
  <c r="BI319"/>
  <c r="BH319"/>
  <c r="BG319"/>
  <c r="BF319"/>
  <c r="T319"/>
  <c r="R319"/>
  <c r="P319"/>
  <c r="BK319"/>
  <c r="J319"/>
  <c r="BE319"/>
  <c r="BI316"/>
  <c r="BH316"/>
  <c r="BG316"/>
  <c r="BF316"/>
  <c r="T316"/>
  <c r="R316"/>
  <c r="P316"/>
  <c r="BK316"/>
  <c r="J316"/>
  <c r="BE316"/>
  <c r="BI310"/>
  <c r="BH310"/>
  <c r="BG310"/>
  <c r="BF310"/>
  <c r="T310"/>
  <c r="R310"/>
  <c r="P310"/>
  <c r="BK310"/>
  <c r="BK303" s="1"/>
  <c r="J303" s="1"/>
  <c r="J106" s="1"/>
  <c r="J310"/>
  <c r="BE310" s="1"/>
  <c r="BI304"/>
  <c r="BH304"/>
  <c r="BG304"/>
  <c r="BF304"/>
  <c r="T304"/>
  <c r="T303"/>
  <c r="R304"/>
  <c r="R303" s="1"/>
  <c r="P304"/>
  <c r="P303" s="1"/>
  <c r="BK304"/>
  <c r="J304"/>
  <c r="BE304" s="1"/>
  <c r="BI302"/>
  <c r="BH302"/>
  <c r="BG302"/>
  <c r="BF302"/>
  <c r="T302"/>
  <c r="R302"/>
  <c r="P302"/>
  <c r="BK302"/>
  <c r="J302"/>
  <c r="BE302" s="1"/>
  <c r="BI301"/>
  <c r="BH301"/>
  <c r="BG301"/>
  <c r="BF301"/>
  <c r="T301"/>
  <c r="R301"/>
  <c r="P301"/>
  <c r="BK301"/>
  <c r="J301"/>
  <c r="BE301"/>
  <c r="BI296"/>
  <c r="BH296"/>
  <c r="BG296"/>
  <c r="BF296"/>
  <c r="T296"/>
  <c r="R296"/>
  <c r="P296"/>
  <c r="BK296"/>
  <c r="J296"/>
  <c r="BE296"/>
  <c r="BI289"/>
  <c r="BH289"/>
  <c r="BG289"/>
  <c r="BF289"/>
  <c r="T289"/>
  <c r="R289"/>
  <c r="P289"/>
  <c r="BK289"/>
  <c r="J289"/>
  <c r="BE289" s="1"/>
  <c r="BI283"/>
  <c r="BH283"/>
  <c r="BG283"/>
  <c r="BF283"/>
  <c r="T283"/>
  <c r="R283"/>
  <c r="P283"/>
  <c r="BK283"/>
  <c r="J283"/>
  <c r="BE283" s="1"/>
  <c r="BI275"/>
  <c r="BH275"/>
  <c r="BG275"/>
  <c r="BF275"/>
  <c r="T275"/>
  <c r="R275"/>
  <c r="P275"/>
  <c r="BK275"/>
  <c r="J275"/>
  <c r="BE275"/>
  <c r="BI271"/>
  <c r="BH271"/>
  <c r="BG271"/>
  <c r="BF271"/>
  <c r="T271"/>
  <c r="R271"/>
  <c r="P271"/>
  <c r="BK271"/>
  <c r="J271"/>
  <c r="BE271"/>
  <c r="BI269"/>
  <c r="BH269"/>
  <c r="BG269"/>
  <c r="BF269"/>
  <c r="T269"/>
  <c r="R269"/>
  <c r="P269"/>
  <c r="BK269"/>
  <c r="J269"/>
  <c r="BE269" s="1"/>
  <c r="BI265"/>
  <c r="BH265"/>
  <c r="BG265"/>
  <c r="BF265"/>
  <c r="T265"/>
  <c r="R265"/>
  <c r="P265"/>
  <c r="BK265"/>
  <c r="J265"/>
  <c r="BE265" s="1"/>
  <c r="BI261"/>
  <c r="BH261"/>
  <c r="BG261"/>
  <c r="BF261"/>
  <c r="T261"/>
  <c r="R261"/>
  <c r="P261"/>
  <c r="BK261"/>
  <c r="J261"/>
  <c r="BE261"/>
  <c r="BI258"/>
  <c r="BH258"/>
  <c r="BG258"/>
  <c r="BF258"/>
  <c r="T258"/>
  <c r="R258"/>
  <c r="P258"/>
  <c r="BK258"/>
  <c r="J258"/>
  <c r="BE258"/>
  <c r="BI256"/>
  <c r="BH256"/>
  <c r="BG256"/>
  <c r="BF256"/>
  <c r="T256"/>
  <c r="R256"/>
  <c r="P256"/>
  <c r="BK256"/>
  <c r="BK253" s="1"/>
  <c r="J253" s="1"/>
  <c r="J105" s="1"/>
  <c r="J256"/>
  <c r="BE256" s="1"/>
  <c r="BI254"/>
  <c r="BH254"/>
  <c r="BG254"/>
  <c r="BF254"/>
  <c r="T254"/>
  <c r="T253"/>
  <c r="R254"/>
  <c r="R253" s="1"/>
  <c r="P254"/>
  <c r="P253" s="1"/>
  <c r="BK254"/>
  <c r="J254"/>
  <c r="BE254" s="1"/>
  <c r="BI252"/>
  <c r="BH252"/>
  <c r="BG252"/>
  <c r="BF252"/>
  <c r="T252"/>
  <c r="R252"/>
  <c r="P252"/>
  <c r="BK252"/>
  <c r="J252"/>
  <c r="BE252" s="1"/>
  <c r="BI251"/>
  <c r="BH251"/>
  <c r="BG251"/>
  <c r="BF251"/>
  <c r="T251"/>
  <c r="R251"/>
  <c r="P251"/>
  <c r="BK251"/>
  <c r="J251"/>
  <c r="BE251"/>
  <c r="BI249"/>
  <c r="BH249"/>
  <c r="BG249"/>
  <c r="BF249"/>
  <c r="T249"/>
  <c r="R249"/>
  <c r="P249"/>
  <c r="BK249"/>
  <c r="J249"/>
  <c r="BE249"/>
  <c r="BI247"/>
  <c r="BH247"/>
  <c r="BG247"/>
  <c r="BF247"/>
  <c r="T247"/>
  <c r="R247"/>
  <c r="P247"/>
  <c r="BK247"/>
  <c r="J247"/>
  <c r="BE247" s="1"/>
  <c r="BI244"/>
  <c r="BH244"/>
  <c r="BG244"/>
  <c r="BF244"/>
  <c r="T244"/>
  <c r="R244"/>
  <c r="P244"/>
  <c r="BK244"/>
  <c r="J244"/>
  <c r="BE244" s="1"/>
  <c r="BI236"/>
  <c r="BH236"/>
  <c r="BG236"/>
  <c r="BF236"/>
  <c r="T236"/>
  <c r="R236"/>
  <c r="P236"/>
  <c r="BK236"/>
  <c r="J236"/>
  <c r="BE236"/>
  <c r="BI234"/>
  <c r="BH234"/>
  <c r="BG234"/>
  <c r="BF234"/>
  <c r="T234"/>
  <c r="R234"/>
  <c r="P234"/>
  <c r="BK234"/>
  <c r="J234"/>
  <c r="BE234"/>
  <c r="BI232"/>
  <c r="BH232"/>
  <c r="BG232"/>
  <c r="BF232"/>
  <c r="T232"/>
  <c r="R232"/>
  <c r="P232"/>
  <c r="BK232"/>
  <c r="J232"/>
  <c r="BE232" s="1"/>
  <c r="BI229"/>
  <c r="BH229"/>
  <c r="BG229"/>
  <c r="BF229"/>
  <c r="T229"/>
  <c r="R229"/>
  <c r="P229"/>
  <c r="P225" s="1"/>
  <c r="BK229"/>
  <c r="J229"/>
  <c r="BE229" s="1"/>
  <c r="BI226"/>
  <c r="BH226"/>
  <c r="BG226"/>
  <c r="BF226"/>
  <c r="T226"/>
  <c r="T225" s="1"/>
  <c r="R226"/>
  <c r="R225" s="1"/>
  <c r="P226"/>
  <c r="BK226"/>
  <c r="BK225"/>
  <c r="J225" s="1"/>
  <c r="J104" s="1"/>
  <c r="J226"/>
  <c r="BE226" s="1"/>
  <c r="BI224"/>
  <c r="BH224"/>
  <c r="BG224"/>
  <c r="BF224"/>
  <c r="T224"/>
  <c r="R224"/>
  <c r="P224"/>
  <c r="BK224"/>
  <c r="J224"/>
  <c r="BE224"/>
  <c r="BI223"/>
  <c r="BH223"/>
  <c r="BG223"/>
  <c r="BF223"/>
  <c r="T223"/>
  <c r="R223"/>
  <c r="P223"/>
  <c r="BK223"/>
  <c r="J223"/>
  <c r="BE223"/>
  <c r="BI221"/>
  <c r="BH221"/>
  <c r="BG221"/>
  <c r="BF221"/>
  <c r="T221"/>
  <c r="R221"/>
  <c r="P221"/>
  <c r="BK221"/>
  <c r="J221"/>
  <c r="BE221" s="1"/>
  <c r="BI213"/>
  <c r="BH213"/>
  <c r="BG213"/>
  <c r="BF213"/>
  <c r="T213"/>
  <c r="R213"/>
  <c r="P213"/>
  <c r="BK213"/>
  <c r="J213"/>
  <c r="BE213" s="1"/>
  <c r="BI211"/>
  <c r="BH211"/>
  <c r="BG211"/>
  <c r="BF211"/>
  <c r="T211"/>
  <c r="R211"/>
  <c r="P211"/>
  <c r="BK211"/>
  <c r="J211"/>
  <c r="BE211"/>
  <c r="BI209"/>
  <c r="BH209"/>
  <c r="BG209"/>
  <c r="BF209"/>
  <c r="T209"/>
  <c r="T200" s="1"/>
  <c r="T199" s="1"/>
  <c r="R209"/>
  <c r="P209"/>
  <c r="BK209"/>
  <c r="J209"/>
  <c r="BE209"/>
  <c r="BI201"/>
  <c r="BH201"/>
  <c r="BG201"/>
  <c r="BF201"/>
  <c r="T201"/>
  <c r="R201"/>
  <c r="R200" s="1"/>
  <c r="P201"/>
  <c r="P200" s="1"/>
  <c r="P199" s="1"/>
  <c r="BK201"/>
  <c r="BK200" s="1"/>
  <c r="J201"/>
  <c r="BE201" s="1"/>
  <c r="BI198"/>
  <c r="BH198"/>
  <c r="BG198"/>
  <c r="BF198"/>
  <c r="T198"/>
  <c r="T197" s="1"/>
  <c r="R198"/>
  <c r="R197"/>
  <c r="P198"/>
  <c r="P197"/>
  <c r="BK198"/>
  <c r="BK197" s="1"/>
  <c r="J197" s="1"/>
  <c r="J101" s="1"/>
  <c r="J198"/>
  <c r="BE198" s="1"/>
  <c r="BI196"/>
  <c r="BH196"/>
  <c r="BG196"/>
  <c r="BF196"/>
  <c r="T196"/>
  <c r="R196"/>
  <c r="P196"/>
  <c r="BK196"/>
  <c r="J196"/>
  <c r="BE196"/>
  <c r="BI194"/>
  <c r="BH194"/>
  <c r="BG194"/>
  <c r="BF194"/>
  <c r="T194"/>
  <c r="R194"/>
  <c r="P194"/>
  <c r="BK194"/>
  <c r="J194"/>
  <c r="BE194" s="1"/>
  <c r="BI192"/>
  <c r="BH192"/>
  <c r="BG192"/>
  <c r="BF192"/>
  <c r="T192"/>
  <c r="R192"/>
  <c r="P192"/>
  <c r="BK192"/>
  <c r="J192"/>
  <c r="BE192" s="1"/>
  <c r="BI190"/>
  <c r="BH190"/>
  <c r="BG190"/>
  <c r="BF190"/>
  <c r="T190"/>
  <c r="R190"/>
  <c r="P190"/>
  <c r="BK190"/>
  <c r="J190"/>
  <c r="BE190"/>
  <c r="BI189"/>
  <c r="BH189"/>
  <c r="BG189"/>
  <c r="BF189"/>
  <c r="T189"/>
  <c r="T187" s="1"/>
  <c r="R189"/>
  <c r="P189"/>
  <c r="BK189"/>
  <c r="J189"/>
  <c r="BE189"/>
  <c r="BI188"/>
  <c r="BH188"/>
  <c r="BG188"/>
  <c r="BF188"/>
  <c r="T188"/>
  <c r="R188"/>
  <c r="R187"/>
  <c r="P188"/>
  <c r="P187" s="1"/>
  <c r="BK188"/>
  <c r="BK187" s="1"/>
  <c r="J187" s="1"/>
  <c r="J100" s="1"/>
  <c r="J188"/>
  <c r="BE188" s="1"/>
  <c r="BI179"/>
  <c r="BH179"/>
  <c r="BG179"/>
  <c r="BF179"/>
  <c r="T179"/>
  <c r="R179"/>
  <c r="P179"/>
  <c r="BK179"/>
  <c r="J179"/>
  <c r="BE179" s="1"/>
  <c r="BI177"/>
  <c r="BH177"/>
  <c r="BG177"/>
  <c r="BF177"/>
  <c r="T177"/>
  <c r="R177"/>
  <c r="P177"/>
  <c r="BK177"/>
  <c r="J177"/>
  <c r="BE177" s="1"/>
  <c r="BI172"/>
  <c r="BH172"/>
  <c r="BG172"/>
  <c r="BF172"/>
  <c r="T172"/>
  <c r="R172"/>
  <c r="R165" s="1"/>
  <c r="P172"/>
  <c r="BK172"/>
  <c r="J172"/>
  <c r="BE172"/>
  <c r="BI166"/>
  <c r="BH166"/>
  <c r="BG166"/>
  <c r="BF166"/>
  <c r="T166"/>
  <c r="T165" s="1"/>
  <c r="R166"/>
  <c r="P166"/>
  <c r="P165"/>
  <c r="BK166"/>
  <c r="BK165" s="1"/>
  <c r="J165" s="1"/>
  <c r="J99" s="1"/>
  <c r="J166"/>
  <c r="BE166" s="1"/>
  <c r="BI163"/>
  <c r="BH163"/>
  <c r="BG163"/>
  <c r="BF163"/>
  <c r="T163"/>
  <c r="R163"/>
  <c r="P163"/>
  <c r="BK163"/>
  <c r="J163"/>
  <c r="BE163"/>
  <c r="BI157"/>
  <c r="BH157"/>
  <c r="BG157"/>
  <c r="BF157"/>
  <c r="T157"/>
  <c r="R157"/>
  <c r="P157"/>
  <c r="BK157"/>
  <c r="J157"/>
  <c r="BE157" s="1"/>
  <c r="BI149"/>
  <c r="BH149"/>
  <c r="BG149"/>
  <c r="BF149"/>
  <c r="T149"/>
  <c r="R149"/>
  <c r="P149"/>
  <c r="BK149"/>
  <c r="J149"/>
  <c r="BE149" s="1"/>
  <c r="J33" s="1"/>
  <c r="AV95" i="1" s="1"/>
  <c r="AT95" s="1"/>
  <c r="BI140" i="2"/>
  <c r="BH140"/>
  <c r="BG140"/>
  <c r="BF140"/>
  <c r="T140"/>
  <c r="R140"/>
  <c r="P140"/>
  <c r="BK140"/>
  <c r="J140"/>
  <c r="BE140"/>
  <c r="BI138"/>
  <c r="BH138"/>
  <c r="BG138"/>
  <c r="BF138"/>
  <c r="T138"/>
  <c r="R138"/>
  <c r="P138"/>
  <c r="BK138"/>
  <c r="J138"/>
  <c r="BE138"/>
  <c r="BI130"/>
  <c r="F37" s="1"/>
  <c r="BD95" i="1" s="1"/>
  <c r="BH130" i="2"/>
  <c r="F36" s="1"/>
  <c r="BC95" i="1" s="1"/>
  <c r="BG130" i="2"/>
  <c r="F35"/>
  <c r="BB95" i="1" s="1"/>
  <c r="BB94" s="1"/>
  <c r="BF130" i="2"/>
  <c r="J34" s="1"/>
  <c r="AW95" i="1" s="1"/>
  <c r="T130" i="2"/>
  <c r="T129"/>
  <c r="T128" s="1"/>
  <c r="T127" s="1"/>
  <c r="R130"/>
  <c r="R129" s="1"/>
  <c r="R128" s="1"/>
  <c r="P130"/>
  <c r="P129"/>
  <c r="BK130"/>
  <c r="BK129" s="1"/>
  <c r="J130"/>
  <c r="BE130"/>
  <c r="J124"/>
  <c r="J123"/>
  <c r="F123"/>
  <c r="F121"/>
  <c r="E119"/>
  <c r="J92"/>
  <c r="J91"/>
  <c r="F91"/>
  <c r="F89"/>
  <c r="E87"/>
  <c r="J18"/>
  <c r="E18"/>
  <c r="F124" s="1"/>
  <c r="J17"/>
  <c r="J12"/>
  <c r="J121"/>
  <c r="J89"/>
  <c r="E7"/>
  <c r="E85" s="1"/>
  <c r="AS94" i="1"/>
  <c r="L90"/>
  <c r="AM90"/>
  <c r="AM89"/>
  <c r="L89"/>
  <c r="AM87"/>
  <c r="L87"/>
  <c r="L85"/>
  <c r="L84"/>
  <c r="BK120" i="3" l="1"/>
  <c r="J121"/>
  <c r="J98" s="1"/>
  <c r="AX94" i="1"/>
  <c r="W31"/>
  <c r="BD94"/>
  <c r="W33" s="1"/>
  <c r="J33" i="3"/>
  <c r="AV96" i="1" s="1"/>
  <c r="BK199" i="2"/>
  <c r="J199" s="1"/>
  <c r="J102" s="1"/>
  <c r="J200"/>
  <c r="J103" s="1"/>
  <c r="F33"/>
  <c r="AZ95" i="1" s="1"/>
  <c r="AZ94" s="1"/>
  <c r="P128" i="2"/>
  <c r="P127" s="1"/>
  <c r="AU95" i="1" s="1"/>
  <c r="AU94" s="1"/>
  <c r="BC94"/>
  <c r="R199" i="2"/>
  <c r="R127" s="1"/>
  <c r="T120" i="3"/>
  <c r="T119" s="1"/>
  <c r="BK128" i="2"/>
  <c r="J129"/>
  <c r="J98" s="1"/>
  <c r="R120" i="3"/>
  <c r="R119" s="1"/>
  <c r="F33"/>
  <c r="AZ96" i="1" s="1"/>
  <c r="E85" i="3"/>
  <c r="F116"/>
  <c r="J34"/>
  <c r="AW96" i="1" s="1"/>
  <c r="F92" i="2"/>
  <c r="E117"/>
  <c r="F34"/>
  <c r="BA95" i="1" s="1"/>
  <c r="BA94" s="1"/>
  <c r="BK119" i="3" l="1"/>
  <c r="J119" s="1"/>
  <c r="J120"/>
  <c r="J97" s="1"/>
  <c r="W29" i="1"/>
  <c r="AV94"/>
  <c r="W32"/>
  <c r="AY94"/>
  <c r="AW94"/>
  <c r="AK30" s="1"/>
  <c r="W30"/>
  <c r="BK127" i="2"/>
  <c r="J127" s="1"/>
  <c r="J128"/>
  <c r="J97" s="1"/>
  <c r="AT96" i="1"/>
  <c r="J96" i="2" l="1"/>
  <c r="J30"/>
  <c r="AT94" i="1"/>
  <c r="AK29"/>
  <c r="J96" i="3"/>
  <c r="J30"/>
  <c r="J39" i="2" l="1"/>
  <c r="AG95" i="1"/>
  <c r="AG96"/>
  <c r="AN96" s="1"/>
  <c r="J39" i="3"/>
  <c r="AG94" i="1" l="1"/>
  <c r="AN95"/>
  <c r="AK26" l="1"/>
  <c r="AK35" s="1"/>
  <c r="AN94"/>
</calcChain>
</file>

<file path=xl/sharedStrings.xml><?xml version="1.0" encoding="utf-8"?>
<sst xmlns="http://schemas.openxmlformats.org/spreadsheetml/2006/main" count="3864" uniqueCount="545">
  <si>
    <t>Export Komplet</t>
  </si>
  <si>
    <t/>
  </si>
  <si>
    <t>2.0</t>
  </si>
  <si>
    <t>False</t>
  </si>
  <si>
    <t>{8a022c4e-4019-4ed6-829f-cbf4f4e3321e}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</si>
  <si>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</si>
  <si>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</si>
  <si>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</si>
  <si>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</si>
  <si>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</si>
  <si>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</si>
  <si>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</si>
  <si>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</si>
  <si>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</si>
  <si>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1912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</si>
  <si>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</si>
  <si>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</si>
  <si>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podlah v ZŠ v Doubravě, kat.území v Doubrava u Orlové, parc.č.164</t>
  </si>
  <si>
    <t>KSO:</t>
  </si>
  <si>
    <t>801 32 12</t>
  </si>
  <si>
    <t>CC-CZ:</t>
  </si>
  <si>
    <t>Místo:</t>
  </si>
  <si>
    <t>Doubrava</t>
  </si>
  <si>
    <t>Datum:</t>
  </si>
  <si>
    <t>12. 12. 2019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</si>
  <si>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</si>
  <si>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</si>
  <si>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</si>
  <si>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</si>
  <si>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</si>
  <si>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</si>
  <si>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</si>
  <si>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Ing.arch.Martin Polách, Praha-Dejvice</t>
  </si>
  <si>
    <t>True</t>
  </si>
  <si>
    <t>Zpracovatel:</t>
  </si>
  <si>
    <t>Hořák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</si>
  <si>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</si>
  <si>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</si>
  <si>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</si>
  <si>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</si>
  <si>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</si>
  <si>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</si>
  <si>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</si>
  <si>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</si>
  <si>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</si>
  <si>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</si>
  <si>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</si>
  <si>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</si>
  <si>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</si>
  <si>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</si>
  <si>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</si>
  <si>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</si>
  <si>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</si>
  <si>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</si>
  <si>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</si>
  <si>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</si>
  <si>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</si>
  <si>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</si>
  <si>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</si>
  <si>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</si>
  <si>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</si>
  <si>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</si>
  <si>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</si>
  <si>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</si>
  <si>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</si>
  <si>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</si>
  <si>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</si>
  <si>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</si>
  <si>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</si>
  <si>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</si>
  <si>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</si>
  <si>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</si>
  <si>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</si>
  <si>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</si>
  <si>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</si>
  <si>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</si>
  <si>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</si>
  <si>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</si>
  <si>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</si>
  <si>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</si>
  <si>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</si>
  <si>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</si>
  <si>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1201</t>
  </si>
  <si>
    <t>D.1.1. - Architektonicko - stavební řešení</t>
  </si>
  <si>
    <t>STA</t>
  </si>
  <si>
    <t>1</t>
  </si>
  <si>
    <t>{c6568b8f-c347-4638-beef-ad2e634c3cf7}</t>
  </si>
  <si>
    <t>2</t>
  </si>
  <si>
    <t>1202</t>
  </si>
  <si>
    <t>Vedlejší rozpočtové náklady</t>
  </si>
  <si>
    <t>VON</t>
  </si>
  <si>
    <t>{1f50a680-9c23-4c15-a5d6-40f4ea05abac}</t>
  </si>
  <si>
    <t>KRYCÍ LIST SOUPISU PRACÍ</t>
  </si>
  <si>
    <t>Objekt:</t>
  </si>
  <si>
    <t>1201 - D.1.1. - Architektonicko - stavební řešení</t>
  </si>
  <si>
    <t>Obec Doubrava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</si>
  <si>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</si>
  <si>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</si>
  <si>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</si>
  <si>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</si>
  <si>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</si>
  <si>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</si>
  <si>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</si>
  <si>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</si>
  <si>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</si>
  <si>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</si>
  <si>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</si>
  <si>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</si>
  <si>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</si>
  <si>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762 - Konstrukce tesařské</t>
  </si>
  <si>
    <t xml:space="preserve">    775 - Podlahy skládané</t>
  </si>
  <si>
    <t xml:space="preserve">    776 - Podlahy povlakové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</si>
  <si>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</si>
  <si>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</si>
  <si>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</si>
  <si>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</si>
  <si>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</si>
  <si>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</si>
  <si>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</si>
  <si>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</si>
  <si>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</si>
  <si>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</si>
  <si>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</si>
  <si>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</si>
  <si>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</si>
  <si>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</si>
  <si>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</si>
  <si>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</si>
  <si>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</si>
  <si>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</si>
  <si>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</si>
  <si>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632450134</t>
  </si>
  <si>
    <t>Vyrovnávací cementový potěr tl do 50 mm ze suchých směsí provedený v ploše</t>
  </si>
  <si>
    <t>m2</t>
  </si>
  <si>
    <t>CS ÚRS 2019 01</t>
  </si>
  <si>
    <t>4</t>
  </si>
  <si>
    <t>-1075149523</t>
  </si>
  <si>
    <t>VV</t>
  </si>
  <si>
    <t>"skladba S1"</t>
  </si>
  <si>
    <t>74,00</t>
  </si>
  <si>
    <t>"odpočet pruhu betonového pásu"</t>
  </si>
  <si>
    <t>-6,96*1,05</t>
  </si>
  <si>
    <t>Mezisoučet</t>
  </si>
  <si>
    <t>3</t>
  </si>
  <si>
    <t>"skladba S5" 40,20</t>
  </si>
  <si>
    <t>Součet</t>
  </si>
  <si>
    <t>631319171</t>
  </si>
  <si>
    <t>Příplatek k mazanině tl do 80 mm za stržení povrchu spodní vrstvy před vložením výztuže</t>
  </si>
  <si>
    <t>m3</t>
  </si>
  <si>
    <t>961133411</t>
  </si>
  <si>
    <t>106,892*0,05</t>
  </si>
  <si>
    <t>631362021</t>
  </si>
  <si>
    <t>Výztuž mazanin svařovanými sítěmi Kari</t>
  </si>
  <si>
    <t>t</t>
  </si>
  <si>
    <t>-2085752607</t>
  </si>
  <si>
    <t>"síť 150/150/4mm</t>
  </si>
  <si>
    <t>106,892*1,15*1,351/1000</t>
  </si>
  <si>
    <t>632481213</t>
  </si>
  <si>
    <t>Separační vrstva z PE fólie</t>
  </si>
  <si>
    <t>713487415</t>
  </si>
  <si>
    <t>5</t>
  </si>
  <si>
    <t>634112113</t>
  </si>
  <si>
    <t>Obvodová dilatace podlahovým páskem z pěnového PE mezi stěnou a mazaninou nebo potěrem v 80 mm</t>
  </si>
  <si>
    <t>m</t>
  </si>
  <si>
    <t>-856235442</t>
  </si>
  <si>
    <t>(10,51-1,05+6,96+0,15*4)*2</t>
  </si>
  <si>
    <t xml:space="preserve">"skladba S5" </t>
  </si>
  <si>
    <t>(7,48+5,31+0,15*2)*2</t>
  </si>
  <si>
    <t>63521112R1</t>
  </si>
  <si>
    <t>Násyp pod podlahy - keramický granulát</t>
  </si>
  <si>
    <t>-779778876</t>
  </si>
  <si>
    <t>"skladba S6" 312,90*0,036</t>
  </si>
  <si>
    <t>9</t>
  </si>
  <si>
    <t>Ostatní konstrukce a práce, bourání</t>
  </si>
  <si>
    <t>7</t>
  </si>
  <si>
    <t>952902021</t>
  </si>
  <si>
    <t>Čištění budov zametení hladkých podlah</t>
  </si>
  <si>
    <t>1778986139</t>
  </si>
  <si>
    <t>"skladba S6" 312,90</t>
  </si>
  <si>
    <t>"skladba S3" 18,30</t>
  </si>
  <si>
    <t>"skladba S2"</t>
  </si>
  <si>
    <t>54,80</t>
  </si>
  <si>
    <t>8</t>
  </si>
  <si>
    <t>952902031</t>
  </si>
  <si>
    <t>Čištění budov omytí hladkých podlah</t>
  </si>
  <si>
    <t>648968579</t>
  </si>
  <si>
    <t>965082923</t>
  </si>
  <si>
    <t>Odstranění násypů pod podlahami tl do 100 mm pl přes 2 m2</t>
  </si>
  <si>
    <t>-696218168</t>
  </si>
  <si>
    <t>"skladba S6" 312,90*0,05</t>
  </si>
  <si>
    <t>10</t>
  </si>
  <si>
    <t>965082933</t>
  </si>
  <si>
    <t>Odstranění násypů pod podlahami tl do 200 mm pl přes 2 m2</t>
  </si>
  <si>
    <t>781477062</t>
  </si>
  <si>
    <t>74,00*0,12</t>
  </si>
  <si>
    <t>-6,96*1,05*0,12</t>
  </si>
  <si>
    <t>"skladba S5" 40,20*0,18</t>
  </si>
  <si>
    <t>997</t>
  </si>
  <si>
    <t>Přesun sutě</t>
  </si>
  <si>
    <t>11</t>
  </si>
  <si>
    <t>997013212</t>
  </si>
  <si>
    <t>Vnitrostaveništní doprava suti a vybouraných hmot pro budovy v do 9 m ručně</t>
  </si>
  <si>
    <t>-852533051</t>
  </si>
  <si>
    <t>12</t>
  </si>
  <si>
    <t>997013501</t>
  </si>
  <si>
    <t>Odvoz suti a vybouraných hmot na skládku nebo meziskládku do 1 km se složením</t>
  </si>
  <si>
    <t>1748044885</t>
  </si>
  <si>
    <t>13</t>
  </si>
  <si>
    <t>997013509</t>
  </si>
  <si>
    <t>Příplatek k odvozu suti a vybouraných hmot na skládku ZKD 1 km přes 1 km</t>
  </si>
  <si>
    <t>-1360521302</t>
  </si>
  <si>
    <t>60,053*9 'Přepočtené koeficientem množství</t>
  </si>
  <si>
    <t>14</t>
  </si>
  <si>
    <t>997013811</t>
  </si>
  <si>
    <t>Poplatek za uložení na skládce (skládkovné) stavebního odpadu dřevěného kód odpadu 170 201</t>
  </si>
  <si>
    <t>-1145751398</t>
  </si>
  <si>
    <t>13,227+1,438</t>
  </si>
  <si>
    <t>997013813</t>
  </si>
  <si>
    <t>Poplatek za uložení na skládce (skládkovné) stavebního odpadu z plastických hmot kód odpadu 170 203</t>
  </si>
  <si>
    <t>-1795894031</t>
  </si>
  <si>
    <t>0,161+1,99</t>
  </si>
  <si>
    <t>16</t>
  </si>
  <si>
    <t>997013831</t>
  </si>
  <si>
    <t>Poplatek za uložení na skládce (skládkovné) stavebního odpadu směsného kód odpadu 170 904</t>
  </si>
  <si>
    <t>-1293140313</t>
  </si>
  <si>
    <t>998</t>
  </si>
  <si>
    <t>Přesun hmot</t>
  </si>
  <si>
    <t>17</t>
  </si>
  <si>
    <t>998018002</t>
  </si>
  <si>
    <t>Přesun hmot ruční pro budovy v do 12 m</t>
  </si>
  <si>
    <t>-572336949</t>
  </si>
  <si>
    <t>PSV</t>
  </si>
  <si>
    <t>Práce a dodávky PSV</t>
  </si>
  <si>
    <t>711</t>
  </si>
  <si>
    <t>Izolace proti vodě, vlhkosti a plynům</t>
  </si>
  <si>
    <t>18</t>
  </si>
  <si>
    <t>711111001</t>
  </si>
  <si>
    <t>Provedení izolace proti zemní vlhkosti vodorovné za studena nátěrem penetračním</t>
  </si>
  <si>
    <t>1228131563</t>
  </si>
  <si>
    <t>19</t>
  </si>
  <si>
    <t>M</t>
  </si>
  <si>
    <t>11163150</t>
  </si>
  <si>
    <t>lak penetrační asfaltový</t>
  </si>
  <si>
    <t>32</t>
  </si>
  <si>
    <t>-1292769978</t>
  </si>
  <si>
    <t>106,892*0,0003 'Přepočtené koeficientem množství</t>
  </si>
  <si>
    <t>20</t>
  </si>
  <si>
    <t>711131811</t>
  </si>
  <si>
    <t>Odstranění izolace proti zemní vlhkosti vodorovné</t>
  </si>
  <si>
    <t>2007305454</t>
  </si>
  <si>
    <t>711141559</t>
  </si>
  <si>
    <t>Provedení izolace proti zemní vlhkosti pásy přitavením vodorovné NAIP</t>
  </si>
  <si>
    <t>-1926518148</t>
  </si>
  <si>
    <t>22</t>
  </si>
  <si>
    <t>62853004</t>
  </si>
  <si>
    <t>pás asfaltový natavitelný modifikovaný SBS tl 4,0mm s vložkou ze skleněné tkaniny a spalitelnou PE fólií nebo jemnozrnný minerálním posypem na horním povrchu</t>
  </si>
  <si>
    <t>1510186843</t>
  </si>
  <si>
    <t>106,892*1,15 'Přepočtené koeficientem množství</t>
  </si>
  <si>
    <t>23</t>
  </si>
  <si>
    <t>998711102</t>
  </si>
  <si>
    <t>Přesun hmot tonážní pro izolace proti vodě, vlhkosti a plynům v objektech výšky do 12 m</t>
  </si>
  <si>
    <t>-1717590108</t>
  </si>
  <si>
    <t>24</t>
  </si>
  <si>
    <t>998711181</t>
  </si>
  <si>
    <t>Příplatek k přesunu hmot tonážní 711 prováděný bez použití mechanizace</t>
  </si>
  <si>
    <t>1566671245</t>
  </si>
  <si>
    <t>713</t>
  </si>
  <si>
    <t>Izolace tepelné</t>
  </si>
  <si>
    <t>25</t>
  </si>
  <si>
    <t>713121111</t>
  </si>
  <si>
    <t>Montáž izolace tepelné podlah volně kladenými rohožemi, pásy, dílci, deskami 1 vrstva</t>
  </si>
  <si>
    <t>1651383889</t>
  </si>
  <si>
    <t>"skladba S1 - vyrovnání výškového rozdílu 150mm pod EPS"</t>
  </si>
  <si>
    <t>74,00  -6,96*1,05</t>
  </si>
  <si>
    <t>26</t>
  </si>
  <si>
    <t>28376142</t>
  </si>
  <si>
    <t>klín izolační z pěnového polystyrenu EPS 150 spádový</t>
  </si>
  <si>
    <t>-1449589576</t>
  </si>
  <si>
    <t>"vč.ztrátného</t>
  </si>
  <si>
    <t>(66,692*0,15/2) *1,02</t>
  </si>
  <si>
    <t>27</t>
  </si>
  <si>
    <t>943035779</t>
  </si>
  <si>
    <t>28</t>
  </si>
  <si>
    <t>63152230</t>
  </si>
  <si>
    <t>deska akustická minerální λ-0.035 30x600x1250 mm</t>
  </si>
  <si>
    <t>1767428330</t>
  </si>
  <si>
    <t>312,9*1,02 'Přepočtené koeficientem množství</t>
  </si>
  <si>
    <t>29</t>
  </si>
  <si>
    <t>713121121</t>
  </si>
  <si>
    <t>Montáž izolace tepelné podlah volně kladenými rohožemi, pásy, dílci, deskami 2 vrstvy</t>
  </si>
  <si>
    <t>796032707</t>
  </si>
  <si>
    <t>30</t>
  </si>
  <si>
    <t>2837591D1</t>
  </si>
  <si>
    <t xml:space="preserve">deska EPS 150 S  pro trvalé zatížení v tlaku (max. 3000 kg/m2) </t>
  </si>
  <si>
    <t>-1224941625</t>
  </si>
  <si>
    <t>106,892*(0,05+0,06) *1,02</t>
  </si>
  <si>
    <t>31</t>
  </si>
  <si>
    <t>713191133</t>
  </si>
  <si>
    <t>Montáž izolace tepelné podlah, stropů vrchem nebo střech překrytí fólií s přelepeným spojem</t>
  </si>
  <si>
    <t>-1266741302</t>
  </si>
  <si>
    <t>28323053</t>
  </si>
  <si>
    <t>fólie PE (500 kg/m3) separační podlahová oddělující tepelnou izolaci tl 0,6mm</t>
  </si>
  <si>
    <t>1154627368</t>
  </si>
  <si>
    <t>312,9*1,1 'Přepočtené koeficientem množství</t>
  </si>
  <si>
    <t>33</t>
  </si>
  <si>
    <t>998713102</t>
  </si>
  <si>
    <t>Přesun hmot tonážní pro izolace tepelné v objektech v do 12 m</t>
  </si>
  <si>
    <t>1138593190</t>
  </si>
  <si>
    <t>34</t>
  </si>
  <si>
    <t>998713181</t>
  </si>
  <si>
    <t>Příplatek k přesunu hmot tonážní 713 prováděný bez použití mechanizace</t>
  </si>
  <si>
    <t>845113132</t>
  </si>
  <si>
    <t>762</t>
  </si>
  <si>
    <t>Konstrukce tesařské</t>
  </si>
  <si>
    <t>35</t>
  </si>
  <si>
    <t>762511237</t>
  </si>
  <si>
    <t>Podlahové kce podkladové z desek OSB tl 25 mm broušených na pero a drážku lepených</t>
  </si>
  <si>
    <t>-919440808</t>
  </si>
  <si>
    <t>36</t>
  </si>
  <si>
    <t>762511867</t>
  </si>
  <si>
    <t>Demontáž kce podkladové z desek dřevoštěpkových tl přes 15 mm na pero a drážku šroubovaných</t>
  </si>
  <si>
    <t>2078233961</t>
  </si>
  <si>
    <t>37</t>
  </si>
  <si>
    <t>762512225</t>
  </si>
  <si>
    <t>Montáž podlahové kce podkladové z desek dřevotřískových nebo cementotřískových lepených na vazbu</t>
  </si>
  <si>
    <t>-1769486874</t>
  </si>
  <si>
    <t>"skladba S6 - 2x vrstva !</t>
  </si>
  <si>
    <t>312,90*2</t>
  </si>
  <si>
    <t>38</t>
  </si>
  <si>
    <t>607262D1</t>
  </si>
  <si>
    <t>stavebně konstrukční deska mikroštěpková 4 P+D lisovaná tl 18mm bodově odolná, objemová hmotnost 700–740 kg/m3</t>
  </si>
  <si>
    <t>-641007813</t>
  </si>
  <si>
    <t>"skladba S6 - 1x vrstva !</t>
  </si>
  <si>
    <t>"vč.prořezu !</t>
  </si>
  <si>
    <t>312,90*1,08</t>
  </si>
  <si>
    <t>39</t>
  </si>
  <si>
    <t>607262D2</t>
  </si>
  <si>
    <t>stavebně konstrukční deska mikroštěpková 4 P+D lisovaná tl 22mm bodově odolná, objemová hmotnost 700–740 kg/m3</t>
  </si>
  <si>
    <t>695973033</t>
  </si>
  <si>
    <t>40</t>
  </si>
  <si>
    <t>762512811</t>
  </si>
  <si>
    <t>Demontáž kce podkladového roštu</t>
  </si>
  <si>
    <t>-1079036844</t>
  </si>
  <si>
    <t>"skladba S5 - polštáře" 40,20</t>
  </si>
  <si>
    <t>41</t>
  </si>
  <si>
    <t>762521811</t>
  </si>
  <si>
    <t>Demontáž podlah bez polštářů z prken tloušťky do 32 mm</t>
  </si>
  <si>
    <t>1435380926</t>
  </si>
  <si>
    <t>42</t>
  </si>
  <si>
    <t>762522811</t>
  </si>
  <si>
    <t>Demontáž podlah s polštáři z prken tloušťky do 32 mm</t>
  </si>
  <si>
    <t>-730957175</t>
  </si>
  <si>
    <t>43</t>
  </si>
  <si>
    <t>76259_R001</t>
  </si>
  <si>
    <t>Demontáž dřevěné konstrukce zvýšené katedry v. 190 až 230mm</t>
  </si>
  <si>
    <t>-1827149522</t>
  </si>
  <si>
    <t>"2.NP - m.č. 206</t>
  </si>
  <si>
    <t>4,79*2,04</t>
  </si>
  <si>
    <t>"2.NP - m.č. 211</t>
  </si>
  <si>
    <t>4,38*2,00</t>
  </si>
  <si>
    <t>44</t>
  </si>
  <si>
    <t>76259_R002</t>
  </si>
  <si>
    <t>Montáž dřevěné konstrukce zvýšené katedry v. 190 až 230mm, vč. dodávky dřevěného a plošného materiálu</t>
  </si>
  <si>
    <t>-1032975422</t>
  </si>
  <si>
    <t>"kompletní provedení dle specifikace v PD, vč. příslušných prací !</t>
  </si>
  <si>
    <t>45</t>
  </si>
  <si>
    <t>762595001</t>
  </si>
  <si>
    <t>Spojovací prostředky pro položení dřevěných podlah a zakrytí kanálů</t>
  </si>
  <si>
    <t>967016338</t>
  </si>
  <si>
    <t>46</t>
  </si>
  <si>
    <t>998762102</t>
  </si>
  <si>
    <t>Přesun hmot tonážní pro kce tesařské v objektech v do 12 m</t>
  </si>
  <si>
    <t>242573894</t>
  </si>
  <si>
    <t>47</t>
  </si>
  <si>
    <t>998762181</t>
  </si>
  <si>
    <t>Příplatek k přesunu hmot tonážní 762 prováděný bez použití mechanizace</t>
  </si>
  <si>
    <t>-1469832464</t>
  </si>
  <si>
    <t>775</t>
  </si>
  <si>
    <t>Podlahy skládané</t>
  </si>
  <si>
    <t>48</t>
  </si>
  <si>
    <t>775411820</t>
  </si>
  <si>
    <t>Demontáž soklíků nebo lišt dřevěných připevňovaných vruty</t>
  </si>
  <si>
    <t>-1383819035</t>
  </si>
  <si>
    <t>"2.NP - m.č.205"</t>
  </si>
  <si>
    <t>(7,48+5,71)*2 -0,77</t>
  </si>
  <si>
    <t>"1.NP - skladba S2</t>
  </si>
  <si>
    <t>(7,32+7,48)*2-0,80*2</t>
  </si>
  <si>
    <t>49</t>
  </si>
  <si>
    <t>775511810</t>
  </si>
  <si>
    <t>Demontáž podlah vlysových přibíjených s lištami přibíjenými</t>
  </si>
  <si>
    <t>529183276</t>
  </si>
  <si>
    <t>50</t>
  </si>
  <si>
    <t>775541821</t>
  </si>
  <si>
    <t>Demontáž podlah plovoucích laminátových zaklapávacích do suti</t>
  </si>
  <si>
    <t>-1224762554</t>
  </si>
  <si>
    <t>51</t>
  </si>
  <si>
    <t>775591191</t>
  </si>
  <si>
    <t>Montáž podložky vyrovnávací a tlumící pro plovoucí podlahy</t>
  </si>
  <si>
    <t>-659738909</t>
  </si>
  <si>
    <t>"skladba S2" 54,80</t>
  </si>
  <si>
    <t>52</t>
  </si>
  <si>
    <t>611553D1</t>
  </si>
  <si>
    <t xml:space="preserve">Podložka pod zámkovou vinylovou podlahu, nejnižší součinitel tepelného odporu ‒ 0,008 m² K/W, vhodné pro místnosti s vysokou intenzitou zátěže </t>
  </si>
  <si>
    <t>-469374465</t>
  </si>
  <si>
    <t>54,8*1,1 'Přepočtené koeficientem množství</t>
  </si>
  <si>
    <t>53</t>
  </si>
  <si>
    <t>998775102</t>
  </si>
  <si>
    <t>Přesun hmot tonážní pro podlahy dřevěné v objektech v do 12 m</t>
  </si>
  <si>
    <t>-645812365</t>
  </si>
  <si>
    <t>54</t>
  </si>
  <si>
    <t>998775181</t>
  </si>
  <si>
    <t>Příplatek k přesunu hmot tonážní 775 prováděný bez použití mechanizace</t>
  </si>
  <si>
    <t>1296334031</t>
  </si>
  <si>
    <t>776</t>
  </si>
  <si>
    <t>Podlahy povlakové</t>
  </si>
  <si>
    <t>55</t>
  </si>
  <si>
    <t>776111311</t>
  </si>
  <si>
    <t>Vysátí podkladu povlakových podlah</t>
  </si>
  <si>
    <t>1815267475</t>
  </si>
  <si>
    <t>"skladba S4" 233,20</t>
  </si>
  <si>
    <t>56</t>
  </si>
  <si>
    <t>776121111</t>
  </si>
  <si>
    <t>Vodou ředitelná penetrace savého podkladu povlakových podlah ředěná v poměru 1:3</t>
  </si>
  <si>
    <t>2027149100</t>
  </si>
  <si>
    <t>57</t>
  </si>
  <si>
    <t>776121411</t>
  </si>
  <si>
    <t>Dvousložková penetrace podkladu povlakových podlah</t>
  </si>
  <si>
    <t>-562768653</t>
  </si>
  <si>
    <t>58</t>
  </si>
  <si>
    <t>776201811</t>
  </si>
  <si>
    <t>Demontáž lepených povlakových podlah bez podložky ručně</t>
  </si>
  <si>
    <t>-1847938188</t>
  </si>
  <si>
    <t>59</t>
  </si>
  <si>
    <t>776201814</t>
  </si>
  <si>
    <t>Demontáž povlakových podlahovin volně položených podlepených páskou</t>
  </si>
  <si>
    <t>-402953370</t>
  </si>
  <si>
    <t>"skladba S2 - podkladní rohož"</t>
  </si>
  <si>
    <t>60</t>
  </si>
  <si>
    <t>776221111</t>
  </si>
  <si>
    <t>Lepení pásů z PVC standardním lepidlem</t>
  </si>
  <si>
    <t>-1316908643</t>
  </si>
  <si>
    <t>61</t>
  </si>
  <si>
    <t>28411017</t>
  </si>
  <si>
    <t>PVC heterogenní zátěžové, nášlapná vrstva 0,70mm, zátěž 34/43, otlak do 0,02mm, stálost do 0,10%, R10, hořlavost Bfl S1</t>
  </si>
  <si>
    <t>1247528188</t>
  </si>
  <si>
    <t>678,6*1,1 'Přepočtené koeficientem množství</t>
  </si>
  <si>
    <t>62</t>
  </si>
  <si>
    <t>776223112</t>
  </si>
  <si>
    <t>Spoj povlakových podlahovin z PVC svařováním za studena</t>
  </si>
  <si>
    <t>-2046734220</t>
  </si>
  <si>
    <t>63</t>
  </si>
  <si>
    <t>776231111</t>
  </si>
  <si>
    <t>Lepení lamel a čtverců z vinylu standardním lepidlem</t>
  </si>
  <si>
    <t>-1450791386</t>
  </si>
  <si>
    <t>64</t>
  </si>
  <si>
    <t>28411064</t>
  </si>
  <si>
    <t>dílce vinylové plovoucí na P+D, tl 4,5mm, nášlapná vrstva 0,40mm, úprava PUR, zátěž 23/32/41, otlak 0,03mm, R10, hořlavost Bfl S1, podložka kompozitní</t>
  </si>
  <si>
    <t>118703014</t>
  </si>
  <si>
    <t>65</t>
  </si>
  <si>
    <t>776410811</t>
  </si>
  <si>
    <t>Odstranění soklíků a lišt pryžových nebo plastových</t>
  </si>
  <si>
    <t>-1104874553</t>
  </si>
  <si>
    <t>"1.NP - skladba S1</t>
  </si>
  <si>
    <t>(10,51+6,96+0,15*4)*2-1,39</t>
  </si>
  <si>
    <t>"1.NP - skladba S3</t>
  </si>
  <si>
    <t>(7,48+2,37+0,15+0,90+0,15)*2-0,80*3</t>
  </si>
  <si>
    <t>"1.NP - skladba S4</t>
  </si>
  <si>
    <t>(3,57+2,32+0,10)*2-0,80</t>
  </si>
  <si>
    <t>(3,57+5,83)*2-1,45</t>
  </si>
  <si>
    <t>(3,57+1,90+0,67+0,15)*2-1,45-0,80*2</t>
  </si>
  <si>
    <t>(9,99+6,11+0,15*4)*2-1,39</t>
  </si>
  <si>
    <t>(9,98+6,12+0,15*4)*2-1,40</t>
  </si>
  <si>
    <t>(6,59+10,53+0,15*4)*2-1,40</t>
  </si>
  <si>
    <t>"1.NP - skladba S5</t>
  </si>
  <si>
    <t>(5,31+7,48+0,15*2)*2-1,24</t>
  </si>
  <si>
    <t>"2.NP - skladba S6</t>
  </si>
  <si>
    <t>(7,54+6,99+0,15*3+1,15)*2-1,39-0,85 +2,04+4,79+0,19*2</t>
  </si>
  <si>
    <t>(6,99+2,86+0,15)*2-0,85</t>
  </si>
  <si>
    <t>(6,74+6,12+0,15*3+0,15)*2-1,39</t>
  </si>
  <si>
    <t>(5,08+1,04+3,15+0,15*2)*2-1,24</t>
  </si>
  <si>
    <t>(7,48+5,71+0,16*2)*2-0,77</t>
  </si>
  <si>
    <t>(9,99+6,13+0,15*4+0,15)*2-1,38</t>
  </si>
  <si>
    <t>(6,95+7,57+0,10+2,83+0,15*4)*2-1,38-0,90</t>
  </si>
  <si>
    <t>4,38+2,00+0,23*2</t>
  </si>
  <si>
    <t>(4,87+2,83+0,15)*2-0,90</t>
  </si>
  <si>
    <t>66</t>
  </si>
  <si>
    <t>776411111</t>
  </si>
  <si>
    <t>Montáž obvodových soklíků výšky do 80 mm</t>
  </si>
  <si>
    <t>559134989</t>
  </si>
  <si>
    <t>67</t>
  </si>
  <si>
    <t>28399D001</t>
  </si>
  <si>
    <t>lišta ukončovací soklová pro heterogenní a vinylové podlahy v barvě - (dle investora !)</t>
  </si>
  <si>
    <t>402728418</t>
  </si>
  <si>
    <t>457,38*1,02 'Přepočtené koeficientem množství</t>
  </si>
  <si>
    <t>68</t>
  </si>
  <si>
    <t>776991821</t>
  </si>
  <si>
    <t>Odstranění lepidla ručně z podlah</t>
  </si>
  <si>
    <t>-187963736</t>
  </si>
  <si>
    <t>69</t>
  </si>
  <si>
    <t>998776102</t>
  </si>
  <si>
    <t>Přesun hmot tonážní pro podlahy povlakové v objektech v do 12 m</t>
  </si>
  <si>
    <t>1160384857</t>
  </si>
  <si>
    <t>70</t>
  </si>
  <si>
    <t>998776181</t>
  </si>
  <si>
    <t>Příplatek k přesunu hmot tonážní 776 prováděný bez použití mechanizace</t>
  </si>
  <si>
    <t>-51307434</t>
  </si>
  <si>
    <t>1202 - Vedlejší rozpočtové náklady</t>
  </si>
  <si>
    <t>VRN - VRN</t>
  </si>
  <si>
    <t xml:space="preserve">    VRN11 - VEDLEJŠÍ NÁKLADY STAVBY</t>
  </si>
  <si>
    <t xml:space="preserve">    VRN91 - OSTATNÍ NÁKLADY STAVBY</t>
  </si>
  <si>
    <t>VRN</t>
  </si>
  <si>
    <t>VRN11</t>
  </si>
  <si>
    <t>VEDLEJŠÍ NÁKLADY STAVBY</t>
  </si>
  <si>
    <t>R-99908</t>
  </si>
  <si>
    <t>Vybudování zařízení staveniště</t>
  </si>
  <si>
    <t>soubor</t>
  </si>
  <si>
    <t>1024</t>
  </si>
  <si>
    <t>818477141</t>
  </si>
  <si>
    <t>"Poznámka k položce :</t>
  </si>
  <si>
    <t>"s vybudováním zařízení staveniště, náklady na připojení staveniště na energie vč. zajištění měření odběru energiií, vytýčení</t>
  </si>
  <si>
    <t>"obvodu staveniště, oplocení a zabezpečení prostoru staveniště proti neoprávněnému vstupu</t>
  </si>
  <si>
    <t>"celkem" 1</t>
  </si>
  <si>
    <t>R-99909</t>
  </si>
  <si>
    <t>Provoz zařízení staveniště</t>
  </si>
  <si>
    <t>2037609809</t>
  </si>
  <si>
    <t>"Poznámka k položce:</t>
  </si>
  <si>
    <t xml:space="preserve">"náklady na vybavení zařízení staveniště, náklady na spotřebované energie provozem zařízení staveniště, </t>
  </si>
  <si>
    <t>"náklady na úklid v prostoru staveniště a příjezdových komunikací ke staveništi,</t>
  </si>
  <si>
    <t>"opatření k zabránění nadměrného zatěžování zařízení staveniště a jeho okolí prachem</t>
  </si>
  <si>
    <t>"(např. používání plachet, kropení sutě a odtěžované zeminy vodou)</t>
  </si>
  <si>
    <t>R-9991010</t>
  </si>
  <si>
    <t>Odstranění zařízení staveniště</t>
  </si>
  <si>
    <t>1864473136</t>
  </si>
  <si>
    <t xml:space="preserve">"na odstranění zařízení staveniště, uvedení stavbou dotčených ploch </t>
  </si>
  <si>
    <t>"a ploch zařízení staveniště do původního stavu</t>
  </si>
  <si>
    <t>VRN91</t>
  </si>
  <si>
    <t>OSTATNÍ NÁKLADY STAVBY</t>
  </si>
  <si>
    <t>R-99907</t>
  </si>
  <si>
    <t>Kompletační činnost zhotovitele</t>
  </si>
  <si>
    <t>1443816412</t>
  </si>
  <si>
    <t xml:space="preserve">"kompletní dokladová část dle SoD (revize, atesty, certifikáty, prohlášení o shodě) pro předání a převzetí dokončeného díla </t>
  </si>
  <si>
    <t xml:space="preserve">"a pro zajištění kolaudačního souhlasu náklady zhotovitele, </t>
  </si>
  <si>
    <t xml:space="preserve">"související s prováděním VZORKOVÁNÍ DODÁVANÝCH MATERIÁLU a VÝROBKU </t>
  </si>
  <si>
    <t xml:space="preserve">"v souladu s SoD náklady zhotovitele, související s prováděním zkoušek a REVIZÍ předepsaných technickými normami </t>
  </si>
  <si>
    <t xml:space="preserve">"a vyjádřeními dotčených orgánů pro řádné provedení a předání  díla 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</si>
</sst>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6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3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 applyProtection="1">
      <alignment horizontal="center" vertical="center" wrapText="1"/>
      <protection locked="0"/>
    </xf>
    <xf numFmtId="0" fontId="23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8"/>
  <sheetViews>
    <sheetView showGridLines="0" tabSelected="1" workbookViewId="0">
      <selection activeCell="E14" sqref="E14:AJ14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36" t="s">
        <v>5</v>
      </c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s="1" customFormat="1" ht="12" customHeight="1">
      <c r="B5" s="21"/>
      <c r="D5" s="25" t="s">
        <v>13</v>
      </c>
      <c r="K5" s="247" t="s">
        <v>14</v>
      </c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R5" s="21"/>
      <c r="BE5" s="227" t="s">
        <v>15</v>
      </c>
      <c r="BS5" s="18" t="s">
        <v>6</v>
      </c>
    </row>
    <row r="6" spans="1:74" s="1" customFormat="1" ht="36.950000000000003" customHeight="1">
      <c r="B6" s="21"/>
      <c r="D6" s="27" t="s">
        <v>16</v>
      </c>
      <c r="K6" s="248" t="s">
        <v>17</v>
      </c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R6" s="21"/>
      <c r="BE6" s="228"/>
      <c r="BS6" s="18" t="s">
        <v>6</v>
      </c>
    </row>
    <row r="7" spans="1:74" s="1" customFormat="1" ht="12" customHeight="1">
      <c r="B7" s="21"/>
      <c r="D7" s="28" t="s">
        <v>18</v>
      </c>
      <c r="K7" s="26" t="s">
        <v>19</v>
      </c>
      <c r="AK7" s="28" t="s">
        <v>20</v>
      </c>
      <c r="AN7" s="26" t="s">
        <v>1</v>
      </c>
      <c r="AR7" s="21"/>
      <c r="BE7" s="228"/>
      <c r="BS7" s="18" t="s">
        <v>6</v>
      </c>
    </row>
    <row r="8" spans="1:74" s="1" customFormat="1" ht="12" customHeight="1">
      <c r="B8" s="21"/>
      <c r="D8" s="28" t="s">
        <v>21</v>
      </c>
      <c r="K8" s="26" t="s">
        <v>22</v>
      </c>
      <c r="AK8" s="28" t="s">
        <v>23</v>
      </c>
      <c r="AN8" s="29" t="s">
        <v>24</v>
      </c>
      <c r="AR8" s="21"/>
      <c r="BE8" s="228"/>
      <c r="BS8" s="18" t="s">
        <v>6</v>
      </c>
    </row>
    <row r="9" spans="1:74" s="1" customFormat="1" ht="14.45" customHeight="1">
      <c r="B9" s="21"/>
      <c r="AR9" s="21"/>
      <c r="BE9" s="228"/>
      <c r="BS9" s="18" t="s">
        <v>6</v>
      </c>
    </row>
    <row r="10" spans="1:74" s="1" customFormat="1" ht="12" customHeight="1">
      <c r="B10" s="21"/>
      <c r="D10" s="28" t="s">
        <v>25</v>
      </c>
      <c r="AK10" s="28" t="s">
        <v>26</v>
      </c>
      <c r="AN10" s="26" t="s">
        <v>1</v>
      </c>
      <c r="AR10" s="21"/>
      <c r="BE10" s="228"/>
      <c r="BS10" s="18" t="s">
        <v>6</v>
      </c>
    </row>
    <row r="11" spans="1:74" s="1" customFormat="1" ht="18.399999999999999" customHeight="1">
      <c r="B11" s="21"/>
      <c r="E11" s="26" t="s">
        <v>27</v>
      </c>
      <c r="AK11" s="28" t="s">
        <v>28</v>
      </c>
      <c r="AN11" s="26" t="s">
        <v>1</v>
      </c>
      <c r="AR11" s="21"/>
      <c r="BE11" s="228"/>
      <c r="BS11" s="18" t="s">
        <v>6</v>
      </c>
    </row>
    <row r="12" spans="1:74" s="1" customFormat="1" ht="6.95" customHeight="1">
      <c r="B12" s="21"/>
      <c r="AR12" s="21"/>
      <c r="BE12" s="228"/>
      <c r="BS12" s="18" t="s">
        <v>6</v>
      </c>
    </row>
    <row r="13" spans="1:74" s="1" customFormat="1" ht="12" customHeight="1">
      <c r="B13" s="21"/>
      <c r="D13" s="28" t="s">
        <v>29</v>
      </c>
      <c r="AK13" s="28" t="s">
        <v>26</v>
      </c>
      <c r="AN13" s="30" t="s">
        <v>30</v>
      </c>
      <c r="AR13" s="21"/>
      <c r="BE13" s="228"/>
      <c r="BS13" s="18" t="s">
        <v>6</v>
      </c>
    </row>
    <row r="14" spans="1:74" ht="12.75">
      <c r="B14" s="21"/>
      <c r="E14" s="249" t="s">
        <v>30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8" t="s">
        <v>28</v>
      </c>
      <c r="AN14" s="30" t="s">
        <v>30</v>
      </c>
      <c r="AR14" s="21"/>
      <c r="BE14" s="228"/>
      <c r="BS14" s="18" t="s">
        <v>6</v>
      </c>
    </row>
    <row r="15" spans="1:74" s="1" customFormat="1" ht="6.95" customHeight="1">
      <c r="B15" s="21"/>
      <c r="AR15" s="21"/>
      <c r="BE15" s="228"/>
      <c r="BS15" s="18" t="s">
        <v>3</v>
      </c>
    </row>
    <row r="16" spans="1:74" s="1" customFormat="1" ht="12" customHeight="1">
      <c r="B16" s="21"/>
      <c r="D16" s="28" t="s">
        <v>31</v>
      </c>
      <c r="AK16" s="28" t="s">
        <v>26</v>
      </c>
      <c r="AN16" s="26" t="s">
        <v>1</v>
      </c>
      <c r="AR16" s="21"/>
      <c r="BE16" s="228"/>
      <c r="BS16" s="18" t="s">
        <v>3</v>
      </c>
    </row>
    <row r="17" spans="1:71" s="1" customFormat="1" ht="18.399999999999999" customHeight="1">
      <c r="B17" s="21"/>
      <c r="E17" s="26" t="s">
        <v>32</v>
      </c>
      <c r="AK17" s="28" t="s">
        <v>28</v>
      </c>
      <c r="AN17" s="26" t="s">
        <v>1</v>
      </c>
      <c r="AR17" s="21"/>
      <c r="BE17" s="228"/>
      <c r="BS17" s="18" t="s">
        <v>33</v>
      </c>
    </row>
    <row r="18" spans="1:71" s="1" customFormat="1" ht="6.95" customHeight="1">
      <c r="B18" s="21"/>
      <c r="AR18" s="21"/>
      <c r="BE18" s="228"/>
      <c r="BS18" s="18" t="s">
        <v>6</v>
      </c>
    </row>
    <row r="19" spans="1:71" s="1" customFormat="1" ht="12" customHeight="1">
      <c r="B19" s="21"/>
      <c r="D19" s="28" t="s">
        <v>34</v>
      </c>
      <c r="AK19" s="28" t="s">
        <v>26</v>
      </c>
      <c r="AN19" s="26" t="s">
        <v>1</v>
      </c>
      <c r="AR19" s="21"/>
      <c r="BE19" s="228"/>
      <c r="BS19" s="18" t="s">
        <v>6</v>
      </c>
    </row>
    <row r="20" spans="1:71" s="1" customFormat="1" ht="18.399999999999999" customHeight="1">
      <c r="B20" s="21"/>
      <c r="E20" s="26" t="s">
        <v>35</v>
      </c>
      <c r="AK20" s="28" t="s">
        <v>28</v>
      </c>
      <c r="AN20" s="26" t="s">
        <v>1</v>
      </c>
      <c r="AR20" s="21"/>
      <c r="BE20" s="228"/>
      <c r="BS20" s="18" t="s">
        <v>33</v>
      </c>
    </row>
    <row r="21" spans="1:71" s="1" customFormat="1" ht="6.95" customHeight="1">
      <c r="B21" s="21"/>
      <c r="AR21" s="21"/>
      <c r="BE21" s="228"/>
    </row>
    <row r="22" spans="1:71" s="1" customFormat="1" ht="12" customHeight="1">
      <c r="B22" s="21"/>
      <c r="D22" s="28" t="s">
        <v>36</v>
      </c>
      <c r="AR22" s="21"/>
      <c r="BE22" s="228"/>
    </row>
    <row r="23" spans="1:71" s="1" customFormat="1" ht="16.5" customHeight="1">
      <c r="B23" s="21"/>
      <c r="E23" s="251" t="s">
        <v>1</v>
      </c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R23" s="21"/>
      <c r="BE23" s="228"/>
    </row>
    <row r="24" spans="1:71" s="1" customFormat="1" ht="6.95" customHeight="1">
      <c r="B24" s="21"/>
      <c r="AR24" s="21"/>
      <c r="BE24" s="228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28"/>
    </row>
    <row r="26" spans="1:71" s="2" customFormat="1" ht="25.9" customHeight="1">
      <c r="A26" s="33"/>
      <c r="B26" s="34"/>
      <c r="C26" s="33"/>
      <c r="D26" s="35" t="s">
        <v>37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30">
        <f>ROUND(AG94,2)</f>
        <v>0</v>
      </c>
      <c r="AL26" s="231"/>
      <c r="AM26" s="231"/>
      <c r="AN26" s="231"/>
      <c r="AO26" s="231"/>
      <c r="AP26" s="33"/>
      <c r="AQ26" s="33"/>
      <c r="AR26" s="34"/>
      <c r="BE26" s="228"/>
    </row>
    <row r="27" spans="1:7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28"/>
    </row>
    <row r="28" spans="1:71" s="2" customFormat="1" ht="12.7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52" t="s">
        <v>38</v>
      </c>
      <c r="M28" s="252"/>
      <c r="N28" s="252"/>
      <c r="O28" s="252"/>
      <c r="P28" s="252"/>
      <c r="Q28" s="33"/>
      <c r="R28" s="33"/>
      <c r="S28" s="33"/>
      <c r="T28" s="33"/>
      <c r="U28" s="33"/>
      <c r="V28" s="33"/>
      <c r="W28" s="252" t="s">
        <v>39</v>
      </c>
      <c r="X28" s="252"/>
      <c r="Y28" s="252"/>
      <c r="Z28" s="252"/>
      <c r="AA28" s="252"/>
      <c r="AB28" s="252"/>
      <c r="AC28" s="252"/>
      <c r="AD28" s="252"/>
      <c r="AE28" s="252"/>
      <c r="AF28" s="33"/>
      <c r="AG28" s="33"/>
      <c r="AH28" s="33"/>
      <c r="AI28" s="33"/>
      <c r="AJ28" s="33"/>
      <c r="AK28" s="252" t="s">
        <v>40</v>
      </c>
      <c r="AL28" s="252"/>
      <c r="AM28" s="252"/>
      <c r="AN28" s="252"/>
      <c r="AO28" s="252"/>
      <c r="AP28" s="33"/>
      <c r="AQ28" s="33"/>
      <c r="AR28" s="34"/>
      <c r="BE28" s="228"/>
    </row>
    <row r="29" spans="1:71" s="3" customFormat="1" ht="14.45" customHeight="1">
      <c r="B29" s="38"/>
      <c r="D29" s="28" t="s">
        <v>41</v>
      </c>
      <c r="F29" s="28" t="s">
        <v>42</v>
      </c>
      <c r="L29" s="253">
        <v>0.21</v>
      </c>
      <c r="M29" s="226"/>
      <c r="N29" s="226"/>
      <c r="O29" s="226"/>
      <c r="P29" s="226"/>
      <c r="W29" s="225">
        <f>ROUND(AZ94, 2)</f>
        <v>0</v>
      </c>
      <c r="X29" s="226"/>
      <c r="Y29" s="226"/>
      <c r="Z29" s="226"/>
      <c r="AA29" s="226"/>
      <c r="AB29" s="226"/>
      <c r="AC29" s="226"/>
      <c r="AD29" s="226"/>
      <c r="AE29" s="226"/>
      <c r="AK29" s="225">
        <f>ROUND(AV94, 2)</f>
        <v>0</v>
      </c>
      <c r="AL29" s="226"/>
      <c r="AM29" s="226"/>
      <c r="AN29" s="226"/>
      <c r="AO29" s="226"/>
      <c r="AR29" s="38"/>
      <c r="BE29" s="229"/>
    </row>
    <row r="30" spans="1:71" s="3" customFormat="1" ht="14.45" customHeight="1">
      <c r="B30" s="38"/>
      <c r="F30" s="28" t="s">
        <v>43</v>
      </c>
      <c r="L30" s="253">
        <v>0.15</v>
      </c>
      <c r="M30" s="226"/>
      <c r="N30" s="226"/>
      <c r="O30" s="226"/>
      <c r="P30" s="226"/>
      <c r="W30" s="225">
        <f>ROUND(BA94, 2)</f>
        <v>0</v>
      </c>
      <c r="X30" s="226"/>
      <c r="Y30" s="226"/>
      <c r="Z30" s="226"/>
      <c r="AA30" s="226"/>
      <c r="AB30" s="226"/>
      <c r="AC30" s="226"/>
      <c r="AD30" s="226"/>
      <c r="AE30" s="226"/>
      <c r="AK30" s="225">
        <f>ROUND(AW94, 2)</f>
        <v>0</v>
      </c>
      <c r="AL30" s="226"/>
      <c r="AM30" s="226"/>
      <c r="AN30" s="226"/>
      <c r="AO30" s="226"/>
      <c r="AR30" s="38"/>
      <c r="BE30" s="229"/>
    </row>
    <row r="31" spans="1:71" s="3" customFormat="1" ht="14.45" hidden="1" customHeight="1">
      <c r="B31" s="38"/>
      <c r="F31" s="28" t="s">
        <v>44</v>
      </c>
      <c r="L31" s="253">
        <v>0.21</v>
      </c>
      <c r="M31" s="226"/>
      <c r="N31" s="226"/>
      <c r="O31" s="226"/>
      <c r="P31" s="226"/>
      <c r="W31" s="225">
        <f>ROUND(BB94, 2)</f>
        <v>0</v>
      </c>
      <c r="X31" s="226"/>
      <c r="Y31" s="226"/>
      <c r="Z31" s="226"/>
      <c r="AA31" s="226"/>
      <c r="AB31" s="226"/>
      <c r="AC31" s="226"/>
      <c r="AD31" s="226"/>
      <c r="AE31" s="226"/>
      <c r="AK31" s="225">
        <v>0</v>
      </c>
      <c r="AL31" s="226"/>
      <c r="AM31" s="226"/>
      <c r="AN31" s="226"/>
      <c r="AO31" s="226"/>
      <c r="AR31" s="38"/>
      <c r="BE31" s="229"/>
    </row>
    <row r="32" spans="1:71" s="3" customFormat="1" ht="14.45" hidden="1" customHeight="1">
      <c r="B32" s="38"/>
      <c r="F32" s="28" t="s">
        <v>45</v>
      </c>
      <c r="L32" s="253">
        <v>0.15</v>
      </c>
      <c r="M32" s="226"/>
      <c r="N32" s="226"/>
      <c r="O32" s="226"/>
      <c r="P32" s="226"/>
      <c r="W32" s="225">
        <f>ROUND(BC94, 2)</f>
        <v>0</v>
      </c>
      <c r="X32" s="226"/>
      <c r="Y32" s="226"/>
      <c r="Z32" s="226"/>
      <c r="AA32" s="226"/>
      <c r="AB32" s="226"/>
      <c r="AC32" s="226"/>
      <c r="AD32" s="226"/>
      <c r="AE32" s="226"/>
      <c r="AK32" s="225">
        <v>0</v>
      </c>
      <c r="AL32" s="226"/>
      <c r="AM32" s="226"/>
      <c r="AN32" s="226"/>
      <c r="AO32" s="226"/>
      <c r="AR32" s="38"/>
      <c r="BE32" s="229"/>
    </row>
    <row r="33" spans="1:57" s="3" customFormat="1" ht="14.45" hidden="1" customHeight="1">
      <c r="B33" s="38"/>
      <c r="F33" s="28" t="s">
        <v>46</v>
      </c>
      <c r="L33" s="253">
        <v>0</v>
      </c>
      <c r="M33" s="226"/>
      <c r="N33" s="226"/>
      <c r="O33" s="226"/>
      <c r="P33" s="226"/>
      <c r="W33" s="225">
        <f>ROUND(BD94, 2)</f>
        <v>0</v>
      </c>
      <c r="X33" s="226"/>
      <c r="Y33" s="226"/>
      <c r="Z33" s="226"/>
      <c r="AA33" s="226"/>
      <c r="AB33" s="226"/>
      <c r="AC33" s="226"/>
      <c r="AD33" s="226"/>
      <c r="AE33" s="226"/>
      <c r="AK33" s="225">
        <v>0</v>
      </c>
      <c r="AL33" s="226"/>
      <c r="AM33" s="226"/>
      <c r="AN33" s="226"/>
      <c r="AO33" s="226"/>
      <c r="AR33" s="38"/>
      <c r="BE33" s="229"/>
    </row>
    <row r="34" spans="1:57" s="2" customFormat="1" ht="6.95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28"/>
    </row>
    <row r="35" spans="1:57" s="2" customFormat="1" ht="25.9" customHeight="1">
      <c r="A35" s="33"/>
      <c r="B35" s="34"/>
      <c r="C35" s="39"/>
      <c r="D35" s="40" t="s">
        <v>47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48</v>
      </c>
      <c r="U35" s="41"/>
      <c r="V35" s="41"/>
      <c r="W35" s="41"/>
      <c r="X35" s="232" t="s">
        <v>49</v>
      </c>
      <c r="Y35" s="233"/>
      <c r="Z35" s="233"/>
      <c r="AA35" s="233"/>
      <c r="AB35" s="233"/>
      <c r="AC35" s="41"/>
      <c r="AD35" s="41"/>
      <c r="AE35" s="41"/>
      <c r="AF35" s="41"/>
      <c r="AG35" s="41"/>
      <c r="AH35" s="41"/>
      <c r="AI35" s="41"/>
      <c r="AJ35" s="41"/>
      <c r="AK35" s="234">
        <f>SUM(AK26:AK33)</f>
        <v>0</v>
      </c>
      <c r="AL35" s="233"/>
      <c r="AM35" s="233"/>
      <c r="AN35" s="233"/>
      <c r="AO35" s="235"/>
      <c r="AP35" s="39"/>
      <c r="AQ35" s="39"/>
      <c r="AR35" s="34"/>
      <c r="BE35" s="33"/>
    </row>
    <row r="36" spans="1:57" s="2" customFormat="1" ht="6.95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5" customHeight="1">
      <c r="B38" s="21"/>
      <c r="AR38" s="21"/>
    </row>
    <row r="39" spans="1:57" s="1" customFormat="1" ht="14.45" customHeight="1">
      <c r="B39" s="21"/>
      <c r="AR39" s="21"/>
    </row>
    <row r="40" spans="1:57" s="1" customFormat="1" ht="14.45" customHeight="1">
      <c r="B40" s="21"/>
      <c r="AR40" s="21"/>
    </row>
    <row r="41" spans="1:57" s="1" customFormat="1" ht="14.45" customHeight="1">
      <c r="B41" s="21"/>
      <c r="AR41" s="21"/>
    </row>
    <row r="42" spans="1:57" s="1" customFormat="1" ht="14.45" customHeight="1">
      <c r="B42" s="21"/>
      <c r="AR42" s="21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2" customFormat="1" ht="14.45" customHeight="1">
      <c r="B49" s="43"/>
      <c r="D49" s="44" t="s">
        <v>50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51</v>
      </c>
      <c r="AI49" s="45"/>
      <c r="AJ49" s="45"/>
      <c r="AK49" s="45"/>
      <c r="AL49" s="45"/>
      <c r="AM49" s="45"/>
      <c r="AN49" s="45"/>
      <c r="AO49" s="45"/>
      <c r="AR49" s="43"/>
    </row>
    <row r="50" spans="1:57" ht="11.25">
      <c r="B50" s="21"/>
      <c r="AR50" s="21"/>
    </row>
    <row r="51" spans="1:57" ht="11.25">
      <c r="B51" s="21"/>
      <c r="AR51" s="21"/>
    </row>
    <row r="52" spans="1:57" ht="11.25">
      <c r="B52" s="21"/>
      <c r="AR52" s="21"/>
    </row>
    <row r="53" spans="1:57" ht="11.25">
      <c r="B53" s="21"/>
      <c r="AR53" s="21"/>
    </row>
    <row r="54" spans="1:57" ht="11.25">
      <c r="B54" s="21"/>
      <c r="AR54" s="21"/>
    </row>
    <row r="55" spans="1:57" ht="11.25">
      <c r="B55" s="21"/>
      <c r="AR55" s="21"/>
    </row>
    <row r="56" spans="1:57" ht="11.25">
      <c r="B56" s="21"/>
      <c r="AR56" s="21"/>
    </row>
    <row r="57" spans="1:57" ht="11.25">
      <c r="B57" s="21"/>
      <c r="AR57" s="21"/>
    </row>
    <row r="58" spans="1:57" ht="11.25">
      <c r="B58" s="21"/>
      <c r="AR58" s="21"/>
    </row>
    <row r="59" spans="1:57" ht="11.25">
      <c r="B59" s="21"/>
      <c r="AR59" s="21"/>
    </row>
    <row r="60" spans="1:57" s="2" customFormat="1" ht="12.75">
      <c r="A60" s="33"/>
      <c r="B60" s="34"/>
      <c r="C60" s="33"/>
      <c r="D60" s="46" t="s">
        <v>52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6" t="s">
        <v>53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6" t="s">
        <v>52</v>
      </c>
      <c r="AI60" s="36"/>
      <c r="AJ60" s="36"/>
      <c r="AK60" s="36"/>
      <c r="AL60" s="36"/>
      <c r="AM60" s="46" t="s">
        <v>53</v>
      </c>
      <c r="AN60" s="36"/>
      <c r="AO60" s="36"/>
      <c r="AP60" s="33"/>
      <c r="AQ60" s="33"/>
      <c r="AR60" s="34"/>
      <c r="BE60" s="33"/>
    </row>
    <row r="61" spans="1:57" ht="11.25">
      <c r="B61" s="21"/>
      <c r="AR61" s="21"/>
    </row>
    <row r="62" spans="1:57" ht="11.25">
      <c r="B62" s="21"/>
      <c r="AR62" s="21"/>
    </row>
    <row r="63" spans="1:57" ht="11.25">
      <c r="B63" s="21"/>
      <c r="AR63" s="21"/>
    </row>
    <row r="64" spans="1:57" s="2" customFormat="1" ht="12.75">
      <c r="A64" s="33"/>
      <c r="B64" s="34"/>
      <c r="C64" s="33"/>
      <c r="D64" s="44" t="s">
        <v>54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55</v>
      </c>
      <c r="AI64" s="47"/>
      <c r="AJ64" s="47"/>
      <c r="AK64" s="47"/>
      <c r="AL64" s="47"/>
      <c r="AM64" s="47"/>
      <c r="AN64" s="47"/>
      <c r="AO64" s="47"/>
      <c r="AP64" s="33"/>
      <c r="AQ64" s="33"/>
      <c r="AR64" s="34"/>
      <c r="BE64" s="33"/>
    </row>
    <row r="65" spans="1:57" ht="11.25">
      <c r="B65" s="21"/>
      <c r="AR65" s="21"/>
    </row>
    <row r="66" spans="1:57" ht="11.25">
      <c r="B66" s="21"/>
      <c r="AR66" s="21"/>
    </row>
    <row r="67" spans="1:57" ht="11.25">
      <c r="B67" s="21"/>
      <c r="AR67" s="21"/>
    </row>
    <row r="68" spans="1:57" ht="11.25">
      <c r="B68" s="21"/>
      <c r="AR68" s="21"/>
    </row>
    <row r="69" spans="1:57" ht="11.25">
      <c r="B69" s="21"/>
      <c r="AR69" s="21"/>
    </row>
    <row r="70" spans="1:57" ht="11.25">
      <c r="B70" s="21"/>
      <c r="AR70" s="21"/>
    </row>
    <row r="71" spans="1:57" ht="11.25">
      <c r="B71" s="21"/>
      <c r="AR71" s="21"/>
    </row>
    <row r="72" spans="1:57" ht="11.25">
      <c r="B72" s="21"/>
      <c r="AR72" s="21"/>
    </row>
    <row r="73" spans="1:57" ht="11.25">
      <c r="B73" s="21"/>
      <c r="AR73" s="21"/>
    </row>
    <row r="74" spans="1:57" ht="11.25">
      <c r="B74" s="21"/>
      <c r="AR74" s="21"/>
    </row>
    <row r="75" spans="1:57" s="2" customFormat="1" ht="12.75">
      <c r="A75" s="33"/>
      <c r="B75" s="34"/>
      <c r="C75" s="33"/>
      <c r="D75" s="46" t="s">
        <v>52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6" t="s">
        <v>53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6" t="s">
        <v>52</v>
      </c>
      <c r="AI75" s="36"/>
      <c r="AJ75" s="36"/>
      <c r="AK75" s="36"/>
      <c r="AL75" s="36"/>
      <c r="AM75" s="46" t="s">
        <v>53</v>
      </c>
      <c r="AN75" s="36"/>
      <c r="AO75" s="36"/>
      <c r="AP75" s="33"/>
      <c r="AQ75" s="33"/>
      <c r="AR75" s="34"/>
      <c r="BE75" s="33"/>
    </row>
    <row r="76" spans="1:57" s="2" customFormat="1" ht="11.25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4"/>
      <c r="BE77" s="33"/>
    </row>
    <row r="81" spans="1:9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4"/>
      <c r="BE81" s="33"/>
    </row>
    <row r="82" spans="1:91" s="2" customFormat="1" ht="24.95" customHeight="1">
      <c r="A82" s="33"/>
      <c r="B82" s="34"/>
      <c r="C82" s="22" t="s">
        <v>56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2"/>
      <c r="C84" s="28" t="s">
        <v>13</v>
      </c>
      <c r="L84" s="4" t="str">
        <f>K5</f>
        <v>1912</v>
      </c>
      <c r="AR84" s="52"/>
    </row>
    <row r="85" spans="1:91" s="5" customFormat="1" ht="36.950000000000003" customHeight="1">
      <c r="B85" s="53"/>
      <c r="C85" s="54" t="s">
        <v>16</v>
      </c>
      <c r="L85" s="244" t="str">
        <f>K6</f>
        <v>Oprava podlah v ZŠ v Doubravě, kat.území v Doubrava u Orlové, parc.č.164</v>
      </c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5"/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R85" s="53"/>
    </row>
    <row r="86" spans="1:91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8" t="s">
        <v>21</v>
      </c>
      <c r="D87" s="33"/>
      <c r="E87" s="33"/>
      <c r="F87" s="33"/>
      <c r="G87" s="33"/>
      <c r="H87" s="33"/>
      <c r="I87" s="33"/>
      <c r="J87" s="33"/>
      <c r="K87" s="33"/>
      <c r="L87" s="55" t="str">
        <f>IF(K8="","",K8)</f>
        <v>Doubrava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23</v>
      </c>
      <c r="AJ87" s="33"/>
      <c r="AK87" s="33"/>
      <c r="AL87" s="33"/>
      <c r="AM87" s="246" t="str">
        <f>IF(AN8= "","",AN8)</f>
        <v>12. 12. 2019</v>
      </c>
      <c r="AN87" s="246"/>
      <c r="AO87" s="33"/>
      <c r="AP87" s="33"/>
      <c r="AQ87" s="33"/>
      <c r="AR87" s="34"/>
      <c r="BE87" s="33"/>
    </row>
    <row r="88" spans="1:91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27.95" customHeight="1">
      <c r="A89" s="33"/>
      <c r="B89" s="34"/>
      <c r="C89" s="28" t="s">
        <v>25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 xml:space="preserve"> 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31</v>
      </c>
      <c r="AJ89" s="33"/>
      <c r="AK89" s="33"/>
      <c r="AL89" s="33"/>
      <c r="AM89" s="242" t="str">
        <f>IF(E17="","",E17)</f>
        <v>Ing.arch.Martin Polách, Praha-Dejvice</v>
      </c>
      <c r="AN89" s="243"/>
      <c r="AO89" s="243"/>
      <c r="AP89" s="243"/>
      <c r="AQ89" s="33"/>
      <c r="AR89" s="34"/>
      <c r="AS89" s="238" t="s">
        <v>57</v>
      </c>
      <c r="AT89" s="239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3"/>
    </row>
    <row r="90" spans="1:91" s="2" customFormat="1" ht="15.2" customHeight="1">
      <c r="A90" s="33"/>
      <c r="B90" s="34"/>
      <c r="C90" s="28" t="s">
        <v>29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34</v>
      </c>
      <c r="AJ90" s="33"/>
      <c r="AK90" s="33"/>
      <c r="AL90" s="33"/>
      <c r="AM90" s="242" t="str">
        <f>IF(E20="","",E20)</f>
        <v>Hořák</v>
      </c>
      <c r="AN90" s="243"/>
      <c r="AO90" s="243"/>
      <c r="AP90" s="243"/>
      <c r="AQ90" s="33"/>
      <c r="AR90" s="34"/>
      <c r="AS90" s="240"/>
      <c r="AT90" s="241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3"/>
    </row>
    <row r="91" spans="1:91" s="2" customFormat="1" ht="10.9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40"/>
      <c r="AT91" s="241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3"/>
    </row>
    <row r="92" spans="1:91" s="2" customFormat="1" ht="29.25" customHeight="1">
      <c r="A92" s="33"/>
      <c r="B92" s="34"/>
      <c r="C92" s="254" t="s">
        <v>58</v>
      </c>
      <c r="D92" s="255"/>
      <c r="E92" s="255"/>
      <c r="F92" s="255"/>
      <c r="G92" s="255"/>
      <c r="H92" s="61"/>
      <c r="I92" s="256" t="s">
        <v>59</v>
      </c>
      <c r="J92" s="255"/>
      <c r="K92" s="255"/>
      <c r="L92" s="255"/>
      <c r="M92" s="255"/>
      <c r="N92" s="255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7" t="s">
        <v>60</v>
      </c>
      <c r="AH92" s="255"/>
      <c r="AI92" s="255"/>
      <c r="AJ92" s="255"/>
      <c r="AK92" s="255"/>
      <c r="AL92" s="255"/>
      <c r="AM92" s="255"/>
      <c r="AN92" s="256" t="s">
        <v>61</v>
      </c>
      <c r="AO92" s="255"/>
      <c r="AP92" s="258"/>
      <c r="AQ92" s="62" t="s">
        <v>62</v>
      </c>
      <c r="AR92" s="34"/>
      <c r="AS92" s="63" t="s">
        <v>63</v>
      </c>
      <c r="AT92" s="64" t="s">
        <v>64</v>
      </c>
      <c r="AU92" s="64" t="s">
        <v>65</v>
      </c>
      <c r="AV92" s="64" t="s">
        <v>66</v>
      </c>
      <c r="AW92" s="64" t="s">
        <v>67</v>
      </c>
      <c r="AX92" s="64" t="s">
        <v>68</v>
      </c>
      <c r="AY92" s="64" t="s">
        <v>69</v>
      </c>
      <c r="AZ92" s="64" t="s">
        <v>70</v>
      </c>
      <c r="BA92" s="64" t="s">
        <v>71</v>
      </c>
      <c r="BB92" s="64" t="s">
        <v>72</v>
      </c>
      <c r="BC92" s="64" t="s">
        <v>73</v>
      </c>
      <c r="BD92" s="65" t="s">
        <v>74</v>
      </c>
      <c r="BE92" s="33"/>
    </row>
    <row r="93" spans="1:91" s="2" customFormat="1" ht="10.9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3"/>
    </row>
    <row r="94" spans="1:91" s="6" customFormat="1" ht="32.450000000000003" customHeight="1">
      <c r="B94" s="69"/>
      <c r="C94" s="70" t="s">
        <v>75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62">
        <f>ROUND(SUM(AG95:AG96),2)</f>
        <v>0</v>
      </c>
      <c r="AH94" s="262"/>
      <c r="AI94" s="262"/>
      <c r="AJ94" s="262"/>
      <c r="AK94" s="262"/>
      <c r="AL94" s="262"/>
      <c r="AM94" s="262"/>
      <c r="AN94" s="263">
        <f>SUM(AG94,AT94)</f>
        <v>0</v>
      </c>
      <c r="AO94" s="263"/>
      <c r="AP94" s="263"/>
      <c r="AQ94" s="73" t="s">
        <v>1</v>
      </c>
      <c r="AR94" s="69"/>
      <c r="AS94" s="74">
        <f>ROUND(SUM(AS95:AS96),2)</f>
        <v>0</v>
      </c>
      <c r="AT94" s="75">
        <f>ROUND(SUM(AV94:AW94),2)</f>
        <v>0</v>
      </c>
      <c r="AU94" s="76">
        <f>ROUND(SUM(AU95:AU96),5)</f>
        <v>0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ROUND(SUM(AZ95:AZ96),2)</f>
        <v>0</v>
      </c>
      <c r="BA94" s="75">
        <f>ROUND(SUM(BA95:BA96),2)</f>
        <v>0</v>
      </c>
      <c r="BB94" s="75">
        <f>ROUND(SUM(BB95:BB96),2)</f>
        <v>0</v>
      </c>
      <c r="BC94" s="75">
        <f>ROUND(SUM(BC95:BC96),2)</f>
        <v>0</v>
      </c>
      <c r="BD94" s="77">
        <f>ROUND(SUM(BD95:BD96),2)</f>
        <v>0</v>
      </c>
      <c r="BS94" s="78" t="s">
        <v>76</v>
      </c>
      <c r="BT94" s="78" t="s">
        <v>77</v>
      </c>
      <c r="BU94" s="79" t="s">
        <v>78</v>
      </c>
      <c r="BV94" s="78" t="s">
        <v>79</v>
      </c>
      <c r="BW94" s="78" t="s">
        <v>4</v>
      </c>
      <c r="BX94" s="78" t="s">
        <v>80</v>
      </c>
      <c r="CL94" s="78" t="s">
        <v>19</v>
      </c>
    </row>
    <row r="95" spans="1:91" s="7" customFormat="1" ht="27" customHeight="1">
      <c r="A95" s="80" t="s">
        <v>81</v>
      </c>
      <c r="B95" s="81"/>
      <c r="C95" s="82"/>
      <c r="D95" s="261" t="s">
        <v>82</v>
      </c>
      <c r="E95" s="261"/>
      <c r="F95" s="261"/>
      <c r="G95" s="261"/>
      <c r="H95" s="261"/>
      <c r="I95" s="83"/>
      <c r="J95" s="261" t="s">
        <v>83</v>
      </c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  <c r="V95" s="261"/>
      <c r="W95" s="261"/>
      <c r="X95" s="261"/>
      <c r="Y95" s="261"/>
      <c r="Z95" s="261"/>
      <c r="AA95" s="261"/>
      <c r="AB95" s="261"/>
      <c r="AC95" s="261"/>
      <c r="AD95" s="261"/>
      <c r="AE95" s="261"/>
      <c r="AF95" s="261"/>
      <c r="AG95" s="259">
        <f>'1201 - D.1.1. - Architekt...'!J30</f>
        <v>0</v>
      </c>
      <c r="AH95" s="260"/>
      <c r="AI95" s="260"/>
      <c r="AJ95" s="260"/>
      <c r="AK95" s="260"/>
      <c r="AL95" s="260"/>
      <c r="AM95" s="260"/>
      <c r="AN95" s="259">
        <f>SUM(AG95,AT95)</f>
        <v>0</v>
      </c>
      <c r="AO95" s="260"/>
      <c r="AP95" s="260"/>
      <c r="AQ95" s="84" t="s">
        <v>84</v>
      </c>
      <c r="AR95" s="81"/>
      <c r="AS95" s="85">
        <v>0</v>
      </c>
      <c r="AT95" s="86">
        <f>ROUND(SUM(AV95:AW95),2)</f>
        <v>0</v>
      </c>
      <c r="AU95" s="87">
        <f>'1201 - D.1.1. - Architekt...'!P127</f>
        <v>0</v>
      </c>
      <c r="AV95" s="86">
        <f>'1201 - D.1.1. - Architekt...'!J33</f>
        <v>0</v>
      </c>
      <c r="AW95" s="86">
        <f>'1201 - D.1.1. - Architekt...'!J34</f>
        <v>0</v>
      </c>
      <c r="AX95" s="86">
        <f>'1201 - D.1.1. - Architekt...'!J35</f>
        <v>0</v>
      </c>
      <c r="AY95" s="86">
        <f>'1201 - D.1.1. - Architekt...'!J36</f>
        <v>0</v>
      </c>
      <c r="AZ95" s="86">
        <f>'1201 - D.1.1. - Architekt...'!F33</f>
        <v>0</v>
      </c>
      <c r="BA95" s="86">
        <f>'1201 - D.1.1. - Architekt...'!F34</f>
        <v>0</v>
      </c>
      <c r="BB95" s="86">
        <f>'1201 - D.1.1. - Architekt...'!F35</f>
        <v>0</v>
      </c>
      <c r="BC95" s="86">
        <f>'1201 - D.1.1. - Architekt...'!F36</f>
        <v>0</v>
      </c>
      <c r="BD95" s="88">
        <f>'1201 - D.1.1. - Architekt...'!F37</f>
        <v>0</v>
      </c>
      <c r="BT95" s="89" t="s">
        <v>85</v>
      </c>
      <c r="BV95" s="89" t="s">
        <v>79</v>
      </c>
      <c r="BW95" s="89" t="s">
        <v>86</v>
      </c>
      <c r="BX95" s="89" t="s">
        <v>4</v>
      </c>
      <c r="CL95" s="89" t="s">
        <v>19</v>
      </c>
      <c r="CM95" s="89" t="s">
        <v>87</v>
      </c>
    </row>
    <row r="96" spans="1:91" s="7" customFormat="1" ht="16.5" customHeight="1">
      <c r="A96" s="80" t="s">
        <v>81</v>
      </c>
      <c r="B96" s="81"/>
      <c r="C96" s="82"/>
      <c r="D96" s="261" t="s">
        <v>88</v>
      </c>
      <c r="E96" s="261"/>
      <c r="F96" s="261"/>
      <c r="G96" s="261"/>
      <c r="H96" s="261"/>
      <c r="I96" s="83"/>
      <c r="J96" s="261" t="s">
        <v>89</v>
      </c>
      <c r="K96" s="261"/>
      <c r="L96" s="261"/>
      <c r="M96" s="261"/>
      <c r="N96" s="261"/>
      <c r="O96" s="261"/>
      <c r="P96" s="261"/>
      <c r="Q96" s="261"/>
      <c r="R96" s="261"/>
      <c r="S96" s="261"/>
      <c r="T96" s="261"/>
      <c r="U96" s="261"/>
      <c r="V96" s="261"/>
      <c r="W96" s="261"/>
      <c r="X96" s="261"/>
      <c r="Y96" s="261"/>
      <c r="Z96" s="261"/>
      <c r="AA96" s="261"/>
      <c r="AB96" s="261"/>
      <c r="AC96" s="261"/>
      <c r="AD96" s="261"/>
      <c r="AE96" s="261"/>
      <c r="AF96" s="261"/>
      <c r="AG96" s="259">
        <f>'1202 - Vedlejší rozpočtov...'!J30</f>
        <v>0</v>
      </c>
      <c r="AH96" s="260"/>
      <c r="AI96" s="260"/>
      <c r="AJ96" s="260"/>
      <c r="AK96" s="260"/>
      <c r="AL96" s="260"/>
      <c r="AM96" s="260"/>
      <c r="AN96" s="259">
        <f>SUM(AG96,AT96)</f>
        <v>0</v>
      </c>
      <c r="AO96" s="260"/>
      <c r="AP96" s="260"/>
      <c r="AQ96" s="84" t="s">
        <v>90</v>
      </c>
      <c r="AR96" s="81"/>
      <c r="AS96" s="90">
        <v>0</v>
      </c>
      <c r="AT96" s="91">
        <f>ROUND(SUM(AV96:AW96),2)</f>
        <v>0</v>
      </c>
      <c r="AU96" s="92">
        <f>'1202 - Vedlejší rozpočtov...'!P119</f>
        <v>0</v>
      </c>
      <c r="AV96" s="91">
        <f>'1202 - Vedlejší rozpočtov...'!J33</f>
        <v>0</v>
      </c>
      <c r="AW96" s="91">
        <f>'1202 - Vedlejší rozpočtov...'!J34</f>
        <v>0</v>
      </c>
      <c r="AX96" s="91">
        <f>'1202 - Vedlejší rozpočtov...'!J35</f>
        <v>0</v>
      </c>
      <c r="AY96" s="91">
        <f>'1202 - Vedlejší rozpočtov...'!J36</f>
        <v>0</v>
      </c>
      <c r="AZ96" s="91">
        <f>'1202 - Vedlejší rozpočtov...'!F33</f>
        <v>0</v>
      </c>
      <c r="BA96" s="91">
        <f>'1202 - Vedlejší rozpočtov...'!F34</f>
        <v>0</v>
      </c>
      <c r="BB96" s="91">
        <f>'1202 - Vedlejší rozpočtov...'!F35</f>
        <v>0</v>
      </c>
      <c r="BC96" s="91">
        <f>'1202 - Vedlejší rozpočtov...'!F36</f>
        <v>0</v>
      </c>
      <c r="BD96" s="93">
        <f>'1202 - Vedlejší rozpočtov...'!F37</f>
        <v>0</v>
      </c>
      <c r="BT96" s="89" t="s">
        <v>85</v>
      </c>
      <c r="BV96" s="89" t="s">
        <v>79</v>
      </c>
      <c r="BW96" s="89" t="s">
        <v>91</v>
      </c>
      <c r="BX96" s="89" t="s">
        <v>4</v>
      </c>
      <c r="CL96" s="89" t="s">
        <v>19</v>
      </c>
      <c r="CM96" s="89" t="s">
        <v>87</v>
      </c>
    </row>
    <row r="97" spans="1:57" s="2" customFormat="1" ht="30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4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</row>
    <row r="98" spans="1:57" s="2" customFormat="1" ht="6.95" customHeight="1">
      <c r="A98" s="33"/>
      <c r="B98" s="48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34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</row>
  </sheetData>
  <mergeCells count="46">
    <mergeCell ref="AN96:AP96"/>
    <mergeCell ref="AG96:AM96"/>
    <mergeCell ref="D96:H96"/>
    <mergeCell ref="J96:AF96"/>
    <mergeCell ref="AG94:AM94"/>
    <mergeCell ref="AN94:AP94"/>
    <mergeCell ref="AG92:AM92"/>
    <mergeCell ref="AN92:AP92"/>
    <mergeCell ref="AN95:AP95"/>
    <mergeCell ref="AG95:AM95"/>
    <mergeCell ref="D95:H95"/>
    <mergeCell ref="J95:AF95"/>
    <mergeCell ref="L30:P30"/>
    <mergeCell ref="L31:P31"/>
    <mergeCell ref="L32:P32"/>
    <mergeCell ref="L33:P33"/>
    <mergeCell ref="C92:G92"/>
    <mergeCell ref="I92:AF92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1201 - D.1.1. - Architekt...'!C2" display="/"/>
    <hyperlink ref="A96" location="'1202 - Vedlejší rozpočtov...'!C2" display="/"/>
  </hyperlinks>
  <pageMargins left="0.39370078740157483" right="0.39370078740157483" top="0.39370078740157483" bottom="0.39370078740157483" header="0" footer="0"/>
  <pageSetup paperSize="9" scale="75" fitToHeight="100" orientation="portrait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434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4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4"/>
      <c r="L2" s="236" t="s">
        <v>5</v>
      </c>
      <c r="M2" s="237"/>
      <c r="N2" s="237"/>
      <c r="O2" s="237"/>
      <c r="P2" s="237"/>
      <c r="Q2" s="237"/>
      <c r="R2" s="237"/>
      <c r="S2" s="237"/>
      <c r="T2" s="237"/>
      <c r="U2" s="237"/>
      <c r="V2" s="237"/>
      <c r="AT2" s="18" t="s">
        <v>86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95"/>
      <c r="J3" s="20"/>
      <c r="K3" s="20"/>
      <c r="L3" s="21"/>
      <c r="AT3" s="18" t="s">
        <v>87</v>
      </c>
    </row>
    <row r="4" spans="1:46" s="1" customFormat="1" ht="24.95" customHeight="1">
      <c r="B4" s="21"/>
      <c r="D4" s="22" t="s">
        <v>92</v>
      </c>
      <c r="I4" s="94"/>
      <c r="L4" s="21"/>
      <c r="M4" s="96" t="s">
        <v>10</v>
      </c>
      <c r="AT4" s="18" t="s">
        <v>3</v>
      </c>
    </row>
    <row r="5" spans="1:46" s="1" customFormat="1" ht="6.95" customHeight="1">
      <c r="B5" s="21"/>
      <c r="I5" s="94"/>
      <c r="L5" s="21"/>
    </row>
    <row r="6" spans="1:46" s="1" customFormat="1" ht="12" customHeight="1">
      <c r="B6" s="21"/>
      <c r="D6" s="28" t="s">
        <v>16</v>
      </c>
      <c r="I6" s="94"/>
      <c r="L6" s="21"/>
    </row>
    <row r="7" spans="1:46" s="1" customFormat="1" ht="25.5" customHeight="1">
      <c r="B7" s="21"/>
      <c r="E7" s="264" t="str">
        <f>'Rekapitulace stavby'!K6</f>
        <v>Oprava podlah v ZŠ v Doubravě, kat.území v Doubrava u Orlové, parc.č.164</v>
      </c>
      <c r="F7" s="265"/>
      <c r="G7" s="265"/>
      <c r="H7" s="265"/>
      <c r="I7" s="94"/>
      <c r="L7" s="21"/>
    </row>
    <row r="8" spans="1:46" s="2" customFormat="1" ht="12" customHeight="1">
      <c r="A8" s="33"/>
      <c r="B8" s="34"/>
      <c r="C8" s="33"/>
      <c r="D8" s="28" t="s">
        <v>93</v>
      </c>
      <c r="E8" s="33"/>
      <c r="F8" s="33"/>
      <c r="G8" s="33"/>
      <c r="H8" s="33"/>
      <c r="I8" s="97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4" t="s">
        <v>94</v>
      </c>
      <c r="F9" s="266"/>
      <c r="G9" s="266"/>
      <c r="H9" s="266"/>
      <c r="I9" s="97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97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18</v>
      </c>
      <c r="E11" s="33"/>
      <c r="F11" s="26" t="s">
        <v>19</v>
      </c>
      <c r="G11" s="33"/>
      <c r="H11" s="33"/>
      <c r="I11" s="98" t="s">
        <v>20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21</v>
      </c>
      <c r="E12" s="33"/>
      <c r="F12" s="26" t="s">
        <v>22</v>
      </c>
      <c r="G12" s="33"/>
      <c r="H12" s="33"/>
      <c r="I12" s="98" t="s">
        <v>23</v>
      </c>
      <c r="J12" s="56" t="str">
        <f>'Rekapitulace stavby'!AN8</f>
        <v>12. 12. 2019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97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25</v>
      </c>
      <c r="E14" s="33"/>
      <c r="F14" s="33"/>
      <c r="G14" s="33"/>
      <c r="H14" s="33"/>
      <c r="I14" s="98" t="s">
        <v>26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95</v>
      </c>
      <c r="F15" s="33"/>
      <c r="G15" s="33"/>
      <c r="H15" s="33"/>
      <c r="I15" s="98" t="s">
        <v>28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97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29</v>
      </c>
      <c r="E17" s="33"/>
      <c r="F17" s="33"/>
      <c r="G17" s="33"/>
      <c r="H17" s="33"/>
      <c r="I17" s="98" t="s">
        <v>26</v>
      </c>
      <c r="J17" s="29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7" t="str">
        <f>'Rekapitulace stavby'!E14</f>
        <v>Vyplň údaj</v>
      </c>
      <c r="F18" s="247"/>
      <c r="G18" s="247"/>
      <c r="H18" s="247"/>
      <c r="I18" s="98" t="s">
        <v>28</v>
      </c>
      <c r="J18" s="29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97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31</v>
      </c>
      <c r="E20" s="33"/>
      <c r="F20" s="33"/>
      <c r="G20" s="33"/>
      <c r="H20" s="33"/>
      <c r="I20" s="98" t="s">
        <v>26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32</v>
      </c>
      <c r="F21" s="33"/>
      <c r="G21" s="33"/>
      <c r="H21" s="33"/>
      <c r="I21" s="98" t="s">
        <v>28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97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34</v>
      </c>
      <c r="E23" s="33"/>
      <c r="F23" s="33"/>
      <c r="G23" s="33"/>
      <c r="H23" s="33"/>
      <c r="I23" s="98" t="s">
        <v>26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35</v>
      </c>
      <c r="F24" s="33"/>
      <c r="G24" s="33"/>
      <c r="H24" s="33"/>
      <c r="I24" s="98" t="s">
        <v>28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97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36</v>
      </c>
      <c r="E26" s="33"/>
      <c r="F26" s="33"/>
      <c r="G26" s="33"/>
      <c r="H26" s="33"/>
      <c r="I26" s="97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9"/>
      <c r="B27" s="100"/>
      <c r="C27" s="99"/>
      <c r="D27" s="99"/>
      <c r="E27" s="251" t="s">
        <v>1</v>
      </c>
      <c r="F27" s="251"/>
      <c r="G27" s="251"/>
      <c r="H27" s="251"/>
      <c r="I27" s="101"/>
      <c r="J27" s="99"/>
      <c r="K27" s="99"/>
      <c r="L27" s="102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97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03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4" t="s">
        <v>37</v>
      </c>
      <c r="E30" s="33"/>
      <c r="F30" s="33"/>
      <c r="G30" s="33"/>
      <c r="H30" s="33"/>
      <c r="I30" s="97"/>
      <c r="J30" s="72">
        <f>ROUND(J127,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103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39</v>
      </c>
      <c r="G32" s="33"/>
      <c r="H32" s="33"/>
      <c r="I32" s="105" t="s">
        <v>38</v>
      </c>
      <c r="J32" s="37" t="s">
        <v>40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6" t="s">
        <v>41</v>
      </c>
      <c r="E33" s="28" t="s">
        <v>42</v>
      </c>
      <c r="F33" s="107">
        <f>ROUND((SUM(BE127:BE433)),  2)</f>
        <v>0</v>
      </c>
      <c r="G33" s="33"/>
      <c r="H33" s="33"/>
      <c r="I33" s="108">
        <v>0.21</v>
      </c>
      <c r="J33" s="107">
        <f>ROUND(((SUM(BE127:BE433))*I33),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43</v>
      </c>
      <c r="F34" s="107">
        <f>ROUND((SUM(BF127:BF433)),  2)</f>
        <v>0</v>
      </c>
      <c r="G34" s="33"/>
      <c r="H34" s="33"/>
      <c r="I34" s="108">
        <v>0.15</v>
      </c>
      <c r="J34" s="107">
        <f>ROUND(((SUM(BF127:BF433))*I34),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44</v>
      </c>
      <c r="F35" s="107">
        <f>ROUND((SUM(BG127:BG433)),  2)</f>
        <v>0</v>
      </c>
      <c r="G35" s="33"/>
      <c r="H35" s="33"/>
      <c r="I35" s="108">
        <v>0.21</v>
      </c>
      <c r="J35" s="107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45</v>
      </c>
      <c r="F36" s="107">
        <f>ROUND((SUM(BH127:BH433)),  2)</f>
        <v>0</v>
      </c>
      <c r="G36" s="33"/>
      <c r="H36" s="33"/>
      <c r="I36" s="108">
        <v>0.15</v>
      </c>
      <c r="J36" s="107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46</v>
      </c>
      <c r="F37" s="107">
        <f>ROUND((SUM(BI127:BI433)),  2)</f>
        <v>0</v>
      </c>
      <c r="G37" s="33"/>
      <c r="H37" s="33"/>
      <c r="I37" s="108">
        <v>0</v>
      </c>
      <c r="J37" s="107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97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9"/>
      <c r="D39" s="110" t="s">
        <v>47</v>
      </c>
      <c r="E39" s="61"/>
      <c r="F39" s="61"/>
      <c r="G39" s="111" t="s">
        <v>48</v>
      </c>
      <c r="H39" s="112" t="s">
        <v>49</v>
      </c>
      <c r="I39" s="113"/>
      <c r="J39" s="114">
        <f>SUM(J30:J37)</f>
        <v>0</v>
      </c>
      <c r="K39" s="115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97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I41" s="94"/>
      <c r="L41" s="21"/>
    </row>
    <row r="42" spans="1:31" s="1" customFormat="1" ht="14.45" customHeight="1">
      <c r="B42" s="21"/>
      <c r="I42" s="94"/>
      <c r="L42" s="21"/>
    </row>
    <row r="43" spans="1:31" s="1" customFormat="1" ht="14.45" customHeight="1">
      <c r="B43" s="21"/>
      <c r="I43" s="94"/>
      <c r="L43" s="21"/>
    </row>
    <row r="44" spans="1:31" s="1" customFormat="1" ht="14.45" customHeight="1">
      <c r="B44" s="21"/>
      <c r="I44" s="94"/>
      <c r="L44" s="21"/>
    </row>
    <row r="45" spans="1:31" s="1" customFormat="1" ht="14.45" customHeight="1">
      <c r="B45" s="21"/>
      <c r="I45" s="94"/>
      <c r="L45" s="21"/>
    </row>
    <row r="46" spans="1:31" s="1" customFormat="1" ht="14.45" customHeight="1">
      <c r="B46" s="21"/>
      <c r="I46" s="94"/>
      <c r="L46" s="21"/>
    </row>
    <row r="47" spans="1:31" s="1" customFormat="1" ht="14.45" customHeight="1">
      <c r="B47" s="21"/>
      <c r="I47" s="94"/>
      <c r="L47" s="21"/>
    </row>
    <row r="48" spans="1:31" s="1" customFormat="1" ht="14.45" customHeight="1">
      <c r="B48" s="21"/>
      <c r="I48" s="94"/>
      <c r="L48" s="21"/>
    </row>
    <row r="49" spans="1:31" s="1" customFormat="1" ht="14.45" customHeight="1">
      <c r="B49" s="21"/>
      <c r="I49" s="94"/>
      <c r="L49" s="21"/>
    </row>
    <row r="50" spans="1:31" s="2" customFormat="1" ht="14.45" customHeight="1">
      <c r="B50" s="43"/>
      <c r="D50" s="44" t="s">
        <v>50</v>
      </c>
      <c r="E50" s="45"/>
      <c r="F50" s="45"/>
      <c r="G50" s="44" t="s">
        <v>51</v>
      </c>
      <c r="H50" s="45"/>
      <c r="I50" s="116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52</v>
      </c>
      <c r="E61" s="36"/>
      <c r="F61" s="117" t="s">
        <v>53</v>
      </c>
      <c r="G61" s="46" t="s">
        <v>52</v>
      </c>
      <c r="H61" s="36"/>
      <c r="I61" s="118"/>
      <c r="J61" s="119" t="s">
        <v>53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54</v>
      </c>
      <c r="E65" s="47"/>
      <c r="F65" s="47"/>
      <c r="G65" s="44" t="s">
        <v>55</v>
      </c>
      <c r="H65" s="47"/>
      <c r="I65" s="120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52</v>
      </c>
      <c r="E76" s="36"/>
      <c r="F76" s="117" t="s">
        <v>53</v>
      </c>
      <c r="G76" s="46" t="s">
        <v>52</v>
      </c>
      <c r="H76" s="36"/>
      <c r="I76" s="118"/>
      <c r="J76" s="119" t="s">
        <v>53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21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22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96</v>
      </c>
      <c r="D82" s="33"/>
      <c r="E82" s="33"/>
      <c r="F82" s="33"/>
      <c r="G82" s="33"/>
      <c r="H82" s="33"/>
      <c r="I82" s="97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97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97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5.5" customHeight="1">
      <c r="A85" s="33"/>
      <c r="B85" s="34"/>
      <c r="C85" s="33"/>
      <c r="D85" s="33"/>
      <c r="E85" s="264" t="str">
        <f>E7</f>
        <v>Oprava podlah v ZŠ v Doubravě, kat.území v Doubrava u Orlové, parc.č.164</v>
      </c>
      <c r="F85" s="265"/>
      <c r="G85" s="265"/>
      <c r="H85" s="265"/>
      <c r="I85" s="97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93</v>
      </c>
      <c r="D86" s="33"/>
      <c r="E86" s="33"/>
      <c r="F86" s="33"/>
      <c r="G86" s="33"/>
      <c r="H86" s="33"/>
      <c r="I86" s="97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4" t="str">
        <f>E9</f>
        <v>1201 - D.1.1. - Architektonicko - stavební řešení</v>
      </c>
      <c r="F87" s="266"/>
      <c r="G87" s="266"/>
      <c r="H87" s="266"/>
      <c r="I87" s="97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97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21</v>
      </c>
      <c r="D89" s="33"/>
      <c r="E89" s="33"/>
      <c r="F89" s="26" t="str">
        <f>F12</f>
        <v>Doubrava</v>
      </c>
      <c r="G89" s="33"/>
      <c r="H89" s="33"/>
      <c r="I89" s="98" t="s">
        <v>23</v>
      </c>
      <c r="J89" s="56" t="str">
        <f>IF(J12="","",J12)</f>
        <v>12. 12. 2019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97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43.15" customHeight="1">
      <c r="A91" s="33"/>
      <c r="B91" s="34"/>
      <c r="C91" s="28" t="s">
        <v>25</v>
      </c>
      <c r="D91" s="33"/>
      <c r="E91" s="33"/>
      <c r="F91" s="26" t="str">
        <f>E15</f>
        <v>Obec Doubrava</v>
      </c>
      <c r="G91" s="33"/>
      <c r="H91" s="33"/>
      <c r="I91" s="98" t="s">
        <v>31</v>
      </c>
      <c r="J91" s="31" t="str">
        <f>E21</f>
        <v>Ing.arch.Martin Polách, Praha-Dejvice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29</v>
      </c>
      <c r="D92" s="33"/>
      <c r="E92" s="33"/>
      <c r="F92" s="26" t="str">
        <f>IF(E18="","",E18)</f>
        <v>Vyplň údaj</v>
      </c>
      <c r="G92" s="33"/>
      <c r="H92" s="33"/>
      <c r="I92" s="98" t="s">
        <v>34</v>
      </c>
      <c r="J92" s="31" t="str">
        <f>E24</f>
        <v>Hořák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97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3" t="s">
        <v>97</v>
      </c>
      <c r="D94" s="109"/>
      <c r="E94" s="109"/>
      <c r="F94" s="109"/>
      <c r="G94" s="109"/>
      <c r="H94" s="109"/>
      <c r="I94" s="124"/>
      <c r="J94" s="125" t="s">
        <v>98</v>
      </c>
      <c r="K94" s="109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97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26" t="s">
        <v>99</v>
      </c>
      <c r="D96" s="33"/>
      <c r="E96" s="33"/>
      <c r="F96" s="33"/>
      <c r="G96" s="33"/>
      <c r="H96" s="33"/>
      <c r="I96" s="97"/>
      <c r="J96" s="72">
        <f>J127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100</v>
      </c>
    </row>
    <row r="97" spans="1:31" s="9" customFormat="1" ht="24.95" customHeight="1">
      <c r="B97" s="127"/>
      <c r="D97" s="128" t="s">
        <v>101</v>
      </c>
      <c r="E97" s="129"/>
      <c r="F97" s="129"/>
      <c r="G97" s="129"/>
      <c r="H97" s="129"/>
      <c r="I97" s="130"/>
      <c r="J97" s="131">
        <f>J128</f>
        <v>0</v>
      </c>
      <c r="L97" s="127"/>
    </row>
    <row r="98" spans="1:31" s="10" customFormat="1" ht="19.899999999999999" customHeight="1">
      <c r="B98" s="132"/>
      <c r="D98" s="133" t="s">
        <v>102</v>
      </c>
      <c r="E98" s="134"/>
      <c r="F98" s="134"/>
      <c r="G98" s="134"/>
      <c r="H98" s="134"/>
      <c r="I98" s="135"/>
      <c r="J98" s="136">
        <f>J129</f>
        <v>0</v>
      </c>
      <c r="L98" s="132"/>
    </row>
    <row r="99" spans="1:31" s="10" customFormat="1" ht="19.899999999999999" customHeight="1">
      <c r="B99" s="132"/>
      <c r="D99" s="133" t="s">
        <v>103</v>
      </c>
      <c r="E99" s="134"/>
      <c r="F99" s="134"/>
      <c r="G99" s="134"/>
      <c r="H99" s="134"/>
      <c r="I99" s="135"/>
      <c r="J99" s="136">
        <f>J165</f>
        <v>0</v>
      </c>
      <c r="L99" s="132"/>
    </row>
    <row r="100" spans="1:31" s="10" customFormat="1" ht="19.899999999999999" customHeight="1">
      <c r="B100" s="132"/>
      <c r="D100" s="133" t="s">
        <v>104</v>
      </c>
      <c r="E100" s="134"/>
      <c r="F100" s="134"/>
      <c r="G100" s="134"/>
      <c r="H100" s="134"/>
      <c r="I100" s="135"/>
      <c r="J100" s="136">
        <f>J187</f>
        <v>0</v>
      </c>
      <c r="L100" s="132"/>
    </row>
    <row r="101" spans="1:31" s="10" customFormat="1" ht="19.899999999999999" customHeight="1">
      <c r="B101" s="132"/>
      <c r="D101" s="133" t="s">
        <v>105</v>
      </c>
      <c r="E101" s="134"/>
      <c r="F101" s="134"/>
      <c r="G101" s="134"/>
      <c r="H101" s="134"/>
      <c r="I101" s="135"/>
      <c r="J101" s="136">
        <f>J197</f>
        <v>0</v>
      </c>
      <c r="L101" s="132"/>
    </row>
    <row r="102" spans="1:31" s="9" customFormat="1" ht="24.95" customHeight="1">
      <c r="B102" s="127"/>
      <c r="D102" s="128" t="s">
        <v>106</v>
      </c>
      <c r="E102" s="129"/>
      <c r="F102" s="129"/>
      <c r="G102" s="129"/>
      <c r="H102" s="129"/>
      <c r="I102" s="130"/>
      <c r="J102" s="131">
        <f>J199</f>
        <v>0</v>
      </c>
      <c r="L102" s="127"/>
    </row>
    <row r="103" spans="1:31" s="10" customFormat="1" ht="19.899999999999999" customHeight="1">
      <c r="B103" s="132"/>
      <c r="D103" s="133" t="s">
        <v>107</v>
      </c>
      <c r="E103" s="134"/>
      <c r="F103" s="134"/>
      <c r="G103" s="134"/>
      <c r="H103" s="134"/>
      <c r="I103" s="135"/>
      <c r="J103" s="136">
        <f>J200</f>
        <v>0</v>
      </c>
      <c r="L103" s="132"/>
    </row>
    <row r="104" spans="1:31" s="10" customFormat="1" ht="19.899999999999999" customHeight="1">
      <c r="B104" s="132"/>
      <c r="D104" s="133" t="s">
        <v>108</v>
      </c>
      <c r="E104" s="134"/>
      <c r="F104" s="134"/>
      <c r="G104" s="134"/>
      <c r="H104" s="134"/>
      <c r="I104" s="135"/>
      <c r="J104" s="136">
        <f>J225</f>
        <v>0</v>
      </c>
      <c r="L104" s="132"/>
    </row>
    <row r="105" spans="1:31" s="10" customFormat="1" ht="19.899999999999999" customHeight="1">
      <c r="B105" s="132"/>
      <c r="D105" s="133" t="s">
        <v>109</v>
      </c>
      <c r="E105" s="134"/>
      <c r="F105" s="134"/>
      <c r="G105" s="134"/>
      <c r="H105" s="134"/>
      <c r="I105" s="135"/>
      <c r="J105" s="136">
        <f>J253</f>
        <v>0</v>
      </c>
      <c r="L105" s="132"/>
    </row>
    <row r="106" spans="1:31" s="10" customFormat="1" ht="19.899999999999999" customHeight="1">
      <c r="B106" s="132"/>
      <c r="D106" s="133" t="s">
        <v>110</v>
      </c>
      <c r="E106" s="134"/>
      <c r="F106" s="134"/>
      <c r="G106" s="134"/>
      <c r="H106" s="134"/>
      <c r="I106" s="135"/>
      <c r="J106" s="136">
        <f>J303</f>
        <v>0</v>
      </c>
      <c r="L106" s="132"/>
    </row>
    <row r="107" spans="1:31" s="10" customFormat="1" ht="19.899999999999999" customHeight="1">
      <c r="B107" s="132"/>
      <c r="D107" s="133" t="s">
        <v>111</v>
      </c>
      <c r="E107" s="134"/>
      <c r="F107" s="134"/>
      <c r="G107" s="134"/>
      <c r="H107" s="134"/>
      <c r="I107" s="135"/>
      <c r="J107" s="136">
        <f>J325</f>
        <v>0</v>
      </c>
      <c r="L107" s="132"/>
    </row>
    <row r="108" spans="1:31" s="2" customFormat="1" ht="21.75" customHeight="1">
      <c r="A108" s="33"/>
      <c r="B108" s="34"/>
      <c r="C108" s="33"/>
      <c r="D108" s="33"/>
      <c r="E108" s="33"/>
      <c r="F108" s="33"/>
      <c r="G108" s="33"/>
      <c r="H108" s="33"/>
      <c r="I108" s="97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6.95" customHeight="1">
      <c r="A109" s="33"/>
      <c r="B109" s="48"/>
      <c r="C109" s="49"/>
      <c r="D109" s="49"/>
      <c r="E109" s="49"/>
      <c r="F109" s="49"/>
      <c r="G109" s="49"/>
      <c r="H109" s="49"/>
      <c r="I109" s="121"/>
      <c r="J109" s="49"/>
      <c r="K109" s="49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3" spans="1:63" s="2" customFormat="1" ht="6.95" customHeight="1">
      <c r="A113" s="33"/>
      <c r="B113" s="50"/>
      <c r="C113" s="51"/>
      <c r="D113" s="51"/>
      <c r="E113" s="51"/>
      <c r="F113" s="51"/>
      <c r="G113" s="51"/>
      <c r="H113" s="51"/>
      <c r="I113" s="122"/>
      <c r="J113" s="51"/>
      <c r="K113" s="51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3" s="2" customFormat="1" ht="24.95" customHeight="1">
      <c r="A114" s="33"/>
      <c r="B114" s="34"/>
      <c r="C114" s="22" t="s">
        <v>112</v>
      </c>
      <c r="D114" s="33"/>
      <c r="E114" s="33"/>
      <c r="F114" s="33"/>
      <c r="G114" s="33"/>
      <c r="H114" s="33"/>
      <c r="I114" s="97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6.95" customHeight="1">
      <c r="A115" s="33"/>
      <c r="B115" s="34"/>
      <c r="C115" s="33"/>
      <c r="D115" s="33"/>
      <c r="E115" s="33"/>
      <c r="F115" s="33"/>
      <c r="G115" s="33"/>
      <c r="H115" s="33"/>
      <c r="I115" s="97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12" customHeight="1">
      <c r="A116" s="33"/>
      <c r="B116" s="34"/>
      <c r="C116" s="28" t="s">
        <v>16</v>
      </c>
      <c r="D116" s="33"/>
      <c r="E116" s="33"/>
      <c r="F116" s="33"/>
      <c r="G116" s="33"/>
      <c r="H116" s="33"/>
      <c r="I116" s="97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25.5" customHeight="1">
      <c r="A117" s="33"/>
      <c r="B117" s="34"/>
      <c r="C117" s="33"/>
      <c r="D117" s="33"/>
      <c r="E117" s="264" t="str">
        <f>E7</f>
        <v>Oprava podlah v ZŠ v Doubravě, kat.území v Doubrava u Orlové, parc.č.164</v>
      </c>
      <c r="F117" s="265"/>
      <c r="G117" s="265"/>
      <c r="H117" s="265"/>
      <c r="I117" s="97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12" customHeight="1">
      <c r="A118" s="33"/>
      <c r="B118" s="34"/>
      <c r="C118" s="28" t="s">
        <v>93</v>
      </c>
      <c r="D118" s="33"/>
      <c r="E118" s="33"/>
      <c r="F118" s="33"/>
      <c r="G118" s="33"/>
      <c r="H118" s="33"/>
      <c r="I118" s="97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16.5" customHeight="1">
      <c r="A119" s="33"/>
      <c r="B119" s="34"/>
      <c r="C119" s="33"/>
      <c r="D119" s="33"/>
      <c r="E119" s="244" t="str">
        <f>E9</f>
        <v>1201 - D.1.1. - Architektonicko - stavební řešení</v>
      </c>
      <c r="F119" s="266"/>
      <c r="G119" s="266"/>
      <c r="H119" s="266"/>
      <c r="I119" s="97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6.95" customHeight="1">
      <c r="A120" s="33"/>
      <c r="B120" s="34"/>
      <c r="C120" s="33"/>
      <c r="D120" s="33"/>
      <c r="E120" s="33"/>
      <c r="F120" s="33"/>
      <c r="G120" s="33"/>
      <c r="H120" s="33"/>
      <c r="I120" s="97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12" customHeight="1">
      <c r="A121" s="33"/>
      <c r="B121" s="34"/>
      <c r="C121" s="28" t="s">
        <v>21</v>
      </c>
      <c r="D121" s="33"/>
      <c r="E121" s="33"/>
      <c r="F121" s="26" t="str">
        <f>F12</f>
        <v>Doubrava</v>
      </c>
      <c r="G121" s="33"/>
      <c r="H121" s="33"/>
      <c r="I121" s="98" t="s">
        <v>23</v>
      </c>
      <c r="J121" s="56" t="str">
        <f>IF(J12="","",J12)</f>
        <v>12. 12. 2019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6.95" customHeight="1">
      <c r="A122" s="33"/>
      <c r="B122" s="34"/>
      <c r="C122" s="33"/>
      <c r="D122" s="33"/>
      <c r="E122" s="33"/>
      <c r="F122" s="33"/>
      <c r="G122" s="33"/>
      <c r="H122" s="33"/>
      <c r="I122" s="97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43.15" customHeight="1">
      <c r="A123" s="33"/>
      <c r="B123" s="34"/>
      <c r="C123" s="28" t="s">
        <v>25</v>
      </c>
      <c r="D123" s="33"/>
      <c r="E123" s="33"/>
      <c r="F123" s="26" t="str">
        <f>E15</f>
        <v>Obec Doubrava</v>
      </c>
      <c r="G123" s="33"/>
      <c r="H123" s="33"/>
      <c r="I123" s="98" t="s">
        <v>31</v>
      </c>
      <c r="J123" s="31" t="str">
        <f>E21</f>
        <v>Ing.arch.Martin Polách, Praha-Dejvice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15.2" customHeight="1">
      <c r="A124" s="33"/>
      <c r="B124" s="34"/>
      <c r="C124" s="28" t="s">
        <v>29</v>
      </c>
      <c r="D124" s="33"/>
      <c r="E124" s="33"/>
      <c r="F124" s="26" t="str">
        <f>IF(E18="","",E18)</f>
        <v>Vyplň údaj</v>
      </c>
      <c r="G124" s="33"/>
      <c r="H124" s="33"/>
      <c r="I124" s="98" t="s">
        <v>34</v>
      </c>
      <c r="J124" s="31" t="str">
        <f>E24</f>
        <v>Hořák</v>
      </c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2" customFormat="1" ht="10.35" customHeight="1">
      <c r="A125" s="33"/>
      <c r="B125" s="34"/>
      <c r="C125" s="33"/>
      <c r="D125" s="33"/>
      <c r="E125" s="33"/>
      <c r="F125" s="33"/>
      <c r="G125" s="33"/>
      <c r="H125" s="33"/>
      <c r="I125" s="97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3" s="11" customFormat="1" ht="29.25" customHeight="1">
      <c r="A126" s="137"/>
      <c r="B126" s="138"/>
      <c r="C126" s="139" t="s">
        <v>113</v>
      </c>
      <c r="D126" s="140" t="s">
        <v>62</v>
      </c>
      <c r="E126" s="140" t="s">
        <v>58</v>
      </c>
      <c r="F126" s="140" t="s">
        <v>59</v>
      </c>
      <c r="G126" s="140" t="s">
        <v>114</v>
      </c>
      <c r="H126" s="140" t="s">
        <v>115</v>
      </c>
      <c r="I126" s="141" t="s">
        <v>116</v>
      </c>
      <c r="J126" s="140" t="s">
        <v>98</v>
      </c>
      <c r="K126" s="142" t="s">
        <v>117</v>
      </c>
      <c r="L126" s="143"/>
      <c r="M126" s="63" t="s">
        <v>1</v>
      </c>
      <c r="N126" s="64" t="s">
        <v>41</v>
      </c>
      <c r="O126" s="64" t="s">
        <v>118</v>
      </c>
      <c r="P126" s="64" t="s">
        <v>119</v>
      </c>
      <c r="Q126" s="64" t="s">
        <v>120</v>
      </c>
      <c r="R126" s="64" t="s">
        <v>121</v>
      </c>
      <c r="S126" s="64" t="s">
        <v>122</v>
      </c>
      <c r="T126" s="65" t="s">
        <v>123</v>
      </c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</row>
    <row r="127" spans="1:63" s="2" customFormat="1" ht="22.9" customHeight="1">
      <c r="A127" s="33"/>
      <c r="B127" s="34"/>
      <c r="C127" s="70" t="s">
        <v>124</v>
      </c>
      <c r="D127" s="33"/>
      <c r="E127" s="33"/>
      <c r="F127" s="33"/>
      <c r="G127" s="33"/>
      <c r="H127" s="33"/>
      <c r="I127" s="97"/>
      <c r="J127" s="144">
        <f>BK127</f>
        <v>0</v>
      </c>
      <c r="K127" s="33"/>
      <c r="L127" s="34"/>
      <c r="M127" s="66"/>
      <c r="N127" s="57"/>
      <c r="O127" s="67"/>
      <c r="P127" s="145">
        <f>P128+P199</f>
        <v>0</v>
      </c>
      <c r="Q127" s="67"/>
      <c r="R127" s="145">
        <f>R128+R199</f>
        <v>30.066361279999999</v>
      </c>
      <c r="S127" s="67"/>
      <c r="T127" s="146">
        <f>T128+T199</f>
        <v>60.052683999999999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T127" s="18" t="s">
        <v>76</v>
      </c>
      <c r="AU127" s="18" t="s">
        <v>100</v>
      </c>
      <c r="BK127" s="147">
        <f>BK128+BK199</f>
        <v>0</v>
      </c>
    </row>
    <row r="128" spans="1:63" s="12" customFormat="1" ht="25.9" customHeight="1">
      <c r="B128" s="148"/>
      <c r="D128" s="149" t="s">
        <v>76</v>
      </c>
      <c r="E128" s="150" t="s">
        <v>125</v>
      </c>
      <c r="F128" s="150" t="s">
        <v>126</v>
      </c>
      <c r="I128" s="151"/>
      <c r="J128" s="152">
        <f>BK128</f>
        <v>0</v>
      </c>
      <c r="L128" s="148"/>
      <c r="M128" s="153"/>
      <c r="N128" s="154"/>
      <c r="O128" s="154"/>
      <c r="P128" s="155">
        <f>P129+P165+P187+P197</f>
        <v>0</v>
      </c>
      <c r="Q128" s="154"/>
      <c r="R128" s="155">
        <f>R129+R165+R187+R197</f>
        <v>15.406030979999999</v>
      </c>
      <c r="S128" s="154"/>
      <c r="T128" s="156">
        <f>T129+T165+T187+T197</f>
        <v>43.2376</v>
      </c>
      <c r="AR128" s="149" t="s">
        <v>85</v>
      </c>
      <c r="AT128" s="157" t="s">
        <v>76</v>
      </c>
      <c r="AU128" s="157" t="s">
        <v>77</v>
      </c>
      <c r="AY128" s="149" t="s">
        <v>127</v>
      </c>
      <c r="BK128" s="158">
        <f>BK129+BK165+BK187+BK197</f>
        <v>0</v>
      </c>
    </row>
    <row r="129" spans="1:65" s="12" customFormat="1" ht="22.9" customHeight="1">
      <c r="B129" s="148"/>
      <c r="D129" s="149" t="s">
        <v>76</v>
      </c>
      <c r="E129" s="159" t="s">
        <v>128</v>
      </c>
      <c r="F129" s="159" t="s">
        <v>129</v>
      </c>
      <c r="I129" s="151"/>
      <c r="J129" s="160">
        <f>BK129</f>
        <v>0</v>
      </c>
      <c r="L129" s="148"/>
      <c r="M129" s="153"/>
      <c r="N129" s="154"/>
      <c r="O129" s="154"/>
      <c r="P129" s="155">
        <f>SUM(P130:P164)</f>
        <v>0</v>
      </c>
      <c r="Q129" s="154"/>
      <c r="R129" s="155">
        <f>SUM(R130:R164)</f>
        <v>15.404888979999999</v>
      </c>
      <c r="S129" s="154"/>
      <c r="T129" s="156">
        <f>SUM(T130:T164)</f>
        <v>0</v>
      </c>
      <c r="AR129" s="149" t="s">
        <v>85</v>
      </c>
      <c r="AT129" s="157" t="s">
        <v>76</v>
      </c>
      <c r="AU129" s="157" t="s">
        <v>85</v>
      </c>
      <c r="AY129" s="149" t="s">
        <v>127</v>
      </c>
      <c r="BK129" s="158">
        <f>SUM(BK130:BK164)</f>
        <v>0</v>
      </c>
    </row>
    <row r="130" spans="1:65" s="2" customFormat="1" ht="24" customHeight="1">
      <c r="A130" s="33"/>
      <c r="B130" s="161"/>
      <c r="C130" s="162" t="s">
        <v>85</v>
      </c>
      <c r="D130" s="162" t="s">
        <v>130</v>
      </c>
      <c r="E130" s="163" t="s">
        <v>131</v>
      </c>
      <c r="F130" s="164" t="s">
        <v>132</v>
      </c>
      <c r="G130" s="165" t="s">
        <v>133</v>
      </c>
      <c r="H130" s="166">
        <v>106.892</v>
      </c>
      <c r="I130" s="167"/>
      <c r="J130" s="168">
        <f>ROUND(I130*H130,2)</f>
        <v>0</v>
      </c>
      <c r="K130" s="164" t="s">
        <v>134</v>
      </c>
      <c r="L130" s="34"/>
      <c r="M130" s="169" t="s">
        <v>1</v>
      </c>
      <c r="N130" s="170" t="s">
        <v>42</v>
      </c>
      <c r="O130" s="59"/>
      <c r="P130" s="171">
        <f>O130*H130</f>
        <v>0</v>
      </c>
      <c r="Q130" s="171">
        <v>0.105</v>
      </c>
      <c r="R130" s="171">
        <f>Q130*H130</f>
        <v>11.223659999999999</v>
      </c>
      <c r="S130" s="171">
        <v>0</v>
      </c>
      <c r="T130" s="172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73" t="s">
        <v>135</v>
      </c>
      <c r="AT130" s="173" t="s">
        <v>130</v>
      </c>
      <c r="AU130" s="173" t="s">
        <v>87</v>
      </c>
      <c r="AY130" s="18" t="s">
        <v>127</v>
      </c>
      <c r="BE130" s="174">
        <f>IF(N130="základní",J130,0)</f>
        <v>0</v>
      </c>
      <c r="BF130" s="174">
        <f>IF(N130="snížená",J130,0)</f>
        <v>0</v>
      </c>
      <c r="BG130" s="174">
        <f>IF(N130="zákl. přenesená",J130,0)</f>
        <v>0</v>
      </c>
      <c r="BH130" s="174">
        <f>IF(N130="sníž. přenesená",J130,0)</f>
        <v>0</v>
      </c>
      <c r="BI130" s="174">
        <f>IF(N130="nulová",J130,0)</f>
        <v>0</v>
      </c>
      <c r="BJ130" s="18" t="s">
        <v>85</v>
      </c>
      <c r="BK130" s="174">
        <f>ROUND(I130*H130,2)</f>
        <v>0</v>
      </c>
      <c r="BL130" s="18" t="s">
        <v>135</v>
      </c>
      <c r="BM130" s="173" t="s">
        <v>136</v>
      </c>
    </row>
    <row r="131" spans="1:65" s="13" customFormat="1" ht="11.25">
      <c r="B131" s="175"/>
      <c r="D131" s="176" t="s">
        <v>137</v>
      </c>
      <c r="E131" s="177" t="s">
        <v>1</v>
      </c>
      <c r="F131" s="178" t="s">
        <v>138</v>
      </c>
      <c r="H131" s="177" t="s">
        <v>1</v>
      </c>
      <c r="I131" s="179"/>
      <c r="L131" s="175"/>
      <c r="M131" s="180"/>
      <c r="N131" s="181"/>
      <c r="O131" s="181"/>
      <c r="P131" s="181"/>
      <c r="Q131" s="181"/>
      <c r="R131" s="181"/>
      <c r="S131" s="181"/>
      <c r="T131" s="182"/>
      <c r="AT131" s="177" t="s">
        <v>137</v>
      </c>
      <c r="AU131" s="177" t="s">
        <v>87</v>
      </c>
      <c r="AV131" s="13" t="s">
        <v>85</v>
      </c>
      <c r="AW131" s="13" t="s">
        <v>33</v>
      </c>
      <c r="AX131" s="13" t="s">
        <v>77</v>
      </c>
      <c r="AY131" s="177" t="s">
        <v>127</v>
      </c>
    </row>
    <row r="132" spans="1:65" s="14" customFormat="1" ht="11.25">
      <c r="B132" s="183"/>
      <c r="D132" s="176" t="s">
        <v>137</v>
      </c>
      <c r="E132" s="184" t="s">
        <v>1</v>
      </c>
      <c r="F132" s="185" t="s">
        <v>139</v>
      </c>
      <c r="H132" s="186">
        <v>74</v>
      </c>
      <c r="I132" s="187"/>
      <c r="L132" s="183"/>
      <c r="M132" s="188"/>
      <c r="N132" s="189"/>
      <c r="O132" s="189"/>
      <c r="P132" s="189"/>
      <c r="Q132" s="189"/>
      <c r="R132" s="189"/>
      <c r="S132" s="189"/>
      <c r="T132" s="190"/>
      <c r="AT132" s="184" t="s">
        <v>137</v>
      </c>
      <c r="AU132" s="184" t="s">
        <v>87</v>
      </c>
      <c r="AV132" s="14" t="s">
        <v>87</v>
      </c>
      <c r="AW132" s="14" t="s">
        <v>33</v>
      </c>
      <c r="AX132" s="14" t="s">
        <v>77</v>
      </c>
      <c r="AY132" s="184" t="s">
        <v>127</v>
      </c>
    </row>
    <row r="133" spans="1:65" s="13" customFormat="1" ht="11.25">
      <c r="B133" s="175"/>
      <c r="D133" s="176" t="s">
        <v>137</v>
      </c>
      <c r="E133" s="177" t="s">
        <v>1</v>
      </c>
      <c r="F133" s="178" t="s">
        <v>140</v>
      </c>
      <c r="H133" s="177" t="s">
        <v>1</v>
      </c>
      <c r="I133" s="179"/>
      <c r="L133" s="175"/>
      <c r="M133" s="180"/>
      <c r="N133" s="181"/>
      <c r="O133" s="181"/>
      <c r="P133" s="181"/>
      <c r="Q133" s="181"/>
      <c r="R133" s="181"/>
      <c r="S133" s="181"/>
      <c r="T133" s="182"/>
      <c r="AT133" s="177" t="s">
        <v>137</v>
      </c>
      <c r="AU133" s="177" t="s">
        <v>87</v>
      </c>
      <c r="AV133" s="13" t="s">
        <v>85</v>
      </c>
      <c r="AW133" s="13" t="s">
        <v>33</v>
      </c>
      <c r="AX133" s="13" t="s">
        <v>77</v>
      </c>
      <c r="AY133" s="177" t="s">
        <v>127</v>
      </c>
    </row>
    <row r="134" spans="1:65" s="14" customFormat="1" ht="11.25">
      <c r="B134" s="183"/>
      <c r="D134" s="176" t="s">
        <v>137</v>
      </c>
      <c r="E134" s="184" t="s">
        <v>1</v>
      </c>
      <c r="F134" s="185" t="s">
        <v>141</v>
      </c>
      <c r="H134" s="186">
        <v>-7.3079999999999998</v>
      </c>
      <c r="I134" s="187"/>
      <c r="L134" s="183"/>
      <c r="M134" s="188"/>
      <c r="N134" s="189"/>
      <c r="O134" s="189"/>
      <c r="P134" s="189"/>
      <c r="Q134" s="189"/>
      <c r="R134" s="189"/>
      <c r="S134" s="189"/>
      <c r="T134" s="190"/>
      <c r="AT134" s="184" t="s">
        <v>137</v>
      </c>
      <c r="AU134" s="184" t="s">
        <v>87</v>
      </c>
      <c r="AV134" s="14" t="s">
        <v>87</v>
      </c>
      <c r="AW134" s="14" t="s">
        <v>33</v>
      </c>
      <c r="AX134" s="14" t="s">
        <v>77</v>
      </c>
      <c r="AY134" s="184" t="s">
        <v>127</v>
      </c>
    </row>
    <row r="135" spans="1:65" s="15" customFormat="1" ht="11.25">
      <c r="B135" s="191"/>
      <c r="D135" s="176" t="s">
        <v>137</v>
      </c>
      <c r="E135" s="192" t="s">
        <v>1</v>
      </c>
      <c r="F135" s="193" t="s">
        <v>142</v>
      </c>
      <c r="H135" s="194">
        <v>66.691999999999993</v>
      </c>
      <c r="I135" s="195"/>
      <c r="L135" s="191"/>
      <c r="M135" s="196"/>
      <c r="N135" s="197"/>
      <c r="O135" s="197"/>
      <c r="P135" s="197"/>
      <c r="Q135" s="197"/>
      <c r="R135" s="197"/>
      <c r="S135" s="197"/>
      <c r="T135" s="198"/>
      <c r="AT135" s="192" t="s">
        <v>137</v>
      </c>
      <c r="AU135" s="192" t="s">
        <v>87</v>
      </c>
      <c r="AV135" s="15" t="s">
        <v>143</v>
      </c>
      <c r="AW135" s="15" t="s">
        <v>33</v>
      </c>
      <c r="AX135" s="15" t="s">
        <v>77</v>
      </c>
      <c r="AY135" s="192" t="s">
        <v>127</v>
      </c>
    </row>
    <row r="136" spans="1:65" s="14" customFormat="1" ht="11.25">
      <c r="B136" s="183"/>
      <c r="D136" s="176" t="s">
        <v>137</v>
      </c>
      <c r="E136" s="184" t="s">
        <v>1</v>
      </c>
      <c r="F136" s="185" t="s">
        <v>144</v>
      </c>
      <c r="H136" s="186">
        <v>40.200000000000003</v>
      </c>
      <c r="I136" s="187"/>
      <c r="L136" s="183"/>
      <c r="M136" s="188"/>
      <c r="N136" s="189"/>
      <c r="O136" s="189"/>
      <c r="P136" s="189"/>
      <c r="Q136" s="189"/>
      <c r="R136" s="189"/>
      <c r="S136" s="189"/>
      <c r="T136" s="190"/>
      <c r="AT136" s="184" t="s">
        <v>137</v>
      </c>
      <c r="AU136" s="184" t="s">
        <v>87</v>
      </c>
      <c r="AV136" s="14" t="s">
        <v>87</v>
      </c>
      <c r="AW136" s="14" t="s">
        <v>33</v>
      </c>
      <c r="AX136" s="14" t="s">
        <v>77</v>
      </c>
      <c r="AY136" s="184" t="s">
        <v>127</v>
      </c>
    </row>
    <row r="137" spans="1:65" s="16" customFormat="1" ht="11.25">
      <c r="B137" s="199"/>
      <c r="D137" s="176" t="s">
        <v>137</v>
      </c>
      <c r="E137" s="200" t="s">
        <v>1</v>
      </c>
      <c r="F137" s="201" t="s">
        <v>145</v>
      </c>
      <c r="H137" s="202">
        <v>106.892</v>
      </c>
      <c r="I137" s="203"/>
      <c r="L137" s="199"/>
      <c r="M137" s="204"/>
      <c r="N137" s="205"/>
      <c r="O137" s="205"/>
      <c r="P137" s="205"/>
      <c r="Q137" s="205"/>
      <c r="R137" s="205"/>
      <c r="S137" s="205"/>
      <c r="T137" s="206"/>
      <c r="AT137" s="200" t="s">
        <v>137</v>
      </c>
      <c r="AU137" s="200" t="s">
        <v>87</v>
      </c>
      <c r="AV137" s="16" t="s">
        <v>135</v>
      </c>
      <c r="AW137" s="16" t="s">
        <v>33</v>
      </c>
      <c r="AX137" s="16" t="s">
        <v>85</v>
      </c>
      <c r="AY137" s="200" t="s">
        <v>127</v>
      </c>
    </row>
    <row r="138" spans="1:65" s="2" customFormat="1" ht="24" customHeight="1">
      <c r="A138" s="33"/>
      <c r="B138" s="161"/>
      <c r="C138" s="162" t="s">
        <v>87</v>
      </c>
      <c r="D138" s="162" t="s">
        <v>130</v>
      </c>
      <c r="E138" s="163" t="s">
        <v>146</v>
      </c>
      <c r="F138" s="164" t="s">
        <v>147</v>
      </c>
      <c r="G138" s="165" t="s">
        <v>148</v>
      </c>
      <c r="H138" s="166">
        <v>5.3449999999999998</v>
      </c>
      <c r="I138" s="167"/>
      <c r="J138" s="168">
        <f>ROUND(I138*H138,2)</f>
        <v>0</v>
      </c>
      <c r="K138" s="164" t="s">
        <v>134</v>
      </c>
      <c r="L138" s="34"/>
      <c r="M138" s="169" t="s">
        <v>1</v>
      </c>
      <c r="N138" s="170" t="s">
        <v>42</v>
      </c>
      <c r="O138" s="59"/>
      <c r="P138" s="171">
        <f>O138*H138</f>
        <v>0</v>
      </c>
      <c r="Q138" s="171">
        <v>0</v>
      </c>
      <c r="R138" s="171">
        <f>Q138*H138</f>
        <v>0</v>
      </c>
      <c r="S138" s="171">
        <v>0</v>
      </c>
      <c r="T138" s="172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73" t="s">
        <v>135</v>
      </c>
      <c r="AT138" s="173" t="s">
        <v>130</v>
      </c>
      <c r="AU138" s="173" t="s">
        <v>87</v>
      </c>
      <c r="AY138" s="18" t="s">
        <v>127</v>
      </c>
      <c r="BE138" s="174">
        <f>IF(N138="základní",J138,0)</f>
        <v>0</v>
      </c>
      <c r="BF138" s="174">
        <f>IF(N138="snížená",J138,0)</f>
        <v>0</v>
      </c>
      <c r="BG138" s="174">
        <f>IF(N138="zákl. přenesená",J138,0)</f>
        <v>0</v>
      </c>
      <c r="BH138" s="174">
        <f>IF(N138="sníž. přenesená",J138,0)</f>
        <v>0</v>
      </c>
      <c r="BI138" s="174">
        <f>IF(N138="nulová",J138,0)</f>
        <v>0</v>
      </c>
      <c r="BJ138" s="18" t="s">
        <v>85</v>
      </c>
      <c r="BK138" s="174">
        <f>ROUND(I138*H138,2)</f>
        <v>0</v>
      </c>
      <c r="BL138" s="18" t="s">
        <v>135</v>
      </c>
      <c r="BM138" s="173" t="s">
        <v>149</v>
      </c>
    </row>
    <row r="139" spans="1:65" s="14" customFormat="1" ht="11.25">
      <c r="B139" s="183"/>
      <c r="D139" s="176" t="s">
        <v>137</v>
      </c>
      <c r="E139" s="184" t="s">
        <v>1</v>
      </c>
      <c r="F139" s="185" t="s">
        <v>150</v>
      </c>
      <c r="H139" s="186">
        <v>5.3449999999999998</v>
      </c>
      <c r="I139" s="187"/>
      <c r="L139" s="183"/>
      <c r="M139" s="188"/>
      <c r="N139" s="189"/>
      <c r="O139" s="189"/>
      <c r="P139" s="189"/>
      <c r="Q139" s="189"/>
      <c r="R139" s="189"/>
      <c r="S139" s="189"/>
      <c r="T139" s="190"/>
      <c r="AT139" s="184" t="s">
        <v>137</v>
      </c>
      <c r="AU139" s="184" t="s">
        <v>87</v>
      </c>
      <c r="AV139" s="14" t="s">
        <v>87</v>
      </c>
      <c r="AW139" s="14" t="s">
        <v>33</v>
      </c>
      <c r="AX139" s="14" t="s">
        <v>85</v>
      </c>
      <c r="AY139" s="184" t="s">
        <v>127</v>
      </c>
    </row>
    <row r="140" spans="1:65" s="2" customFormat="1" ht="16.5" customHeight="1">
      <c r="A140" s="33"/>
      <c r="B140" s="161"/>
      <c r="C140" s="162" t="s">
        <v>143</v>
      </c>
      <c r="D140" s="162" t="s">
        <v>130</v>
      </c>
      <c r="E140" s="163" t="s">
        <v>151</v>
      </c>
      <c r="F140" s="164" t="s">
        <v>152</v>
      </c>
      <c r="G140" s="165" t="s">
        <v>153</v>
      </c>
      <c r="H140" s="166">
        <v>0.16600000000000001</v>
      </c>
      <c r="I140" s="167"/>
      <c r="J140" s="168">
        <f>ROUND(I140*H140,2)</f>
        <v>0</v>
      </c>
      <c r="K140" s="164" t="s">
        <v>134</v>
      </c>
      <c r="L140" s="34"/>
      <c r="M140" s="169" t="s">
        <v>1</v>
      </c>
      <c r="N140" s="170" t="s">
        <v>42</v>
      </c>
      <c r="O140" s="59"/>
      <c r="P140" s="171">
        <f>O140*H140</f>
        <v>0</v>
      </c>
      <c r="Q140" s="171">
        <v>1.06277</v>
      </c>
      <c r="R140" s="171">
        <f>Q140*H140</f>
        <v>0.17641982</v>
      </c>
      <c r="S140" s="171">
        <v>0</v>
      </c>
      <c r="T140" s="172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73" t="s">
        <v>135</v>
      </c>
      <c r="AT140" s="173" t="s">
        <v>130</v>
      </c>
      <c r="AU140" s="173" t="s">
        <v>87</v>
      </c>
      <c r="AY140" s="18" t="s">
        <v>127</v>
      </c>
      <c r="BE140" s="174">
        <f>IF(N140="základní",J140,0)</f>
        <v>0</v>
      </c>
      <c r="BF140" s="174">
        <f>IF(N140="snížená",J140,0)</f>
        <v>0</v>
      </c>
      <c r="BG140" s="174">
        <f>IF(N140="zákl. přenesená",J140,0)</f>
        <v>0</v>
      </c>
      <c r="BH140" s="174">
        <f>IF(N140="sníž. přenesená",J140,0)</f>
        <v>0</v>
      </c>
      <c r="BI140" s="174">
        <f>IF(N140="nulová",J140,0)</f>
        <v>0</v>
      </c>
      <c r="BJ140" s="18" t="s">
        <v>85</v>
      </c>
      <c r="BK140" s="174">
        <f>ROUND(I140*H140,2)</f>
        <v>0</v>
      </c>
      <c r="BL140" s="18" t="s">
        <v>135</v>
      </c>
      <c r="BM140" s="173" t="s">
        <v>154</v>
      </c>
    </row>
    <row r="141" spans="1:65" s="13" customFormat="1" ht="11.25">
      <c r="B141" s="175"/>
      <c r="D141" s="176" t="s">
        <v>137</v>
      </c>
      <c r="E141" s="177" t="s">
        <v>1</v>
      </c>
      <c r="F141" s="178" t="s">
        <v>155</v>
      </c>
      <c r="H141" s="177" t="s">
        <v>1</v>
      </c>
      <c r="I141" s="179"/>
      <c r="L141" s="175"/>
      <c r="M141" s="180"/>
      <c r="N141" s="181"/>
      <c r="O141" s="181"/>
      <c r="P141" s="181"/>
      <c r="Q141" s="181"/>
      <c r="R141" s="181"/>
      <c r="S141" s="181"/>
      <c r="T141" s="182"/>
      <c r="AT141" s="177" t="s">
        <v>137</v>
      </c>
      <c r="AU141" s="177" t="s">
        <v>87</v>
      </c>
      <c r="AV141" s="13" t="s">
        <v>85</v>
      </c>
      <c r="AW141" s="13" t="s">
        <v>33</v>
      </c>
      <c r="AX141" s="13" t="s">
        <v>77</v>
      </c>
      <c r="AY141" s="177" t="s">
        <v>127</v>
      </c>
    </row>
    <row r="142" spans="1:65" s="13" customFormat="1" ht="11.25">
      <c r="B142" s="175"/>
      <c r="D142" s="176" t="s">
        <v>137</v>
      </c>
      <c r="E142" s="177" t="s">
        <v>1</v>
      </c>
      <c r="F142" s="178" t="s">
        <v>138</v>
      </c>
      <c r="H142" s="177" t="s">
        <v>1</v>
      </c>
      <c r="I142" s="179"/>
      <c r="L142" s="175"/>
      <c r="M142" s="180"/>
      <c r="N142" s="181"/>
      <c r="O142" s="181"/>
      <c r="P142" s="181"/>
      <c r="Q142" s="181"/>
      <c r="R142" s="181"/>
      <c r="S142" s="181"/>
      <c r="T142" s="182"/>
      <c r="AT142" s="177" t="s">
        <v>137</v>
      </c>
      <c r="AU142" s="177" t="s">
        <v>87</v>
      </c>
      <c r="AV142" s="13" t="s">
        <v>85</v>
      </c>
      <c r="AW142" s="13" t="s">
        <v>33</v>
      </c>
      <c r="AX142" s="13" t="s">
        <v>77</v>
      </c>
      <c r="AY142" s="177" t="s">
        <v>127</v>
      </c>
    </row>
    <row r="143" spans="1:65" s="14" customFormat="1" ht="11.25">
      <c r="B143" s="183"/>
      <c r="D143" s="176" t="s">
        <v>137</v>
      </c>
      <c r="E143" s="184" t="s">
        <v>1</v>
      </c>
      <c r="F143" s="185" t="s">
        <v>139</v>
      </c>
      <c r="H143" s="186">
        <v>74</v>
      </c>
      <c r="I143" s="187"/>
      <c r="L143" s="183"/>
      <c r="M143" s="188"/>
      <c r="N143" s="189"/>
      <c r="O143" s="189"/>
      <c r="P143" s="189"/>
      <c r="Q143" s="189"/>
      <c r="R143" s="189"/>
      <c r="S143" s="189"/>
      <c r="T143" s="190"/>
      <c r="AT143" s="184" t="s">
        <v>137</v>
      </c>
      <c r="AU143" s="184" t="s">
        <v>87</v>
      </c>
      <c r="AV143" s="14" t="s">
        <v>87</v>
      </c>
      <c r="AW143" s="14" t="s">
        <v>33</v>
      </c>
      <c r="AX143" s="14" t="s">
        <v>77</v>
      </c>
      <c r="AY143" s="184" t="s">
        <v>127</v>
      </c>
    </row>
    <row r="144" spans="1:65" s="13" customFormat="1" ht="11.25">
      <c r="B144" s="175"/>
      <c r="D144" s="176" t="s">
        <v>137</v>
      </c>
      <c r="E144" s="177" t="s">
        <v>1</v>
      </c>
      <c r="F144" s="178" t="s">
        <v>140</v>
      </c>
      <c r="H144" s="177" t="s">
        <v>1</v>
      </c>
      <c r="I144" s="179"/>
      <c r="L144" s="175"/>
      <c r="M144" s="180"/>
      <c r="N144" s="181"/>
      <c r="O144" s="181"/>
      <c r="P144" s="181"/>
      <c r="Q144" s="181"/>
      <c r="R144" s="181"/>
      <c r="S144" s="181"/>
      <c r="T144" s="182"/>
      <c r="AT144" s="177" t="s">
        <v>137</v>
      </c>
      <c r="AU144" s="177" t="s">
        <v>87</v>
      </c>
      <c r="AV144" s="13" t="s">
        <v>85</v>
      </c>
      <c r="AW144" s="13" t="s">
        <v>33</v>
      </c>
      <c r="AX144" s="13" t="s">
        <v>77</v>
      </c>
      <c r="AY144" s="177" t="s">
        <v>127</v>
      </c>
    </row>
    <row r="145" spans="1:65" s="14" customFormat="1" ht="11.25">
      <c r="B145" s="183"/>
      <c r="D145" s="176" t="s">
        <v>137</v>
      </c>
      <c r="E145" s="184" t="s">
        <v>1</v>
      </c>
      <c r="F145" s="185" t="s">
        <v>141</v>
      </c>
      <c r="H145" s="186">
        <v>-7.3079999999999998</v>
      </c>
      <c r="I145" s="187"/>
      <c r="L145" s="183"/>
      <c r="M145" s="188"/>
      <c r="N145" s="189"/>
      <c r="O145" s="189"/>
      <c r="P145" s="189"/>
      <c r="Q145" s="189"/>
      <c r="R145" s="189"/>
      <c r="S145" s="189"/>
      <c r="T145" s="190"/>
      <c r="AT145" s="184" t="s">
        <v>137</v>
      </c>
      <c r="AU145" s="184" t="s">
        <v>87</v>
      </c>
      <c r="AV145" s="14" t="s">
        <v>87</v>
      </c>
      <c r="AW145" s="14" t="s">
        <v>33</v>
      </c>
      <c r="AX145" s="14" t="s">
        <v>77</v>
      </c>
      <c r="AY145" s="184" t="s">
        <v>127</v>
      </c>
    </row>
    <row r="146" spans="1:65" s="14" customFormat="1" ht="11.25">
      <c r="B146" s="183"/>
      <c r="D146" s="176" t="s">
        <v>137</v>
      </c>
      <c r="E146" s="184" t="s">
        <v>1</v>
      </c>
      <c r="F146" s="185" t="s">
        <v>144</v>
      </c>
      <c r="H146" s="186">
        <v>40.200000000000003</v>
      </c>
      <c r="I146" s="187"/>
      <c r="L146" s="183"/>
      <c r="M146" s="188"/>
      <c r="N146" s="189"/>
      <c r="O146" s="189"/>
      <c r="P146" s="189"/>
      <c r="Q146" s="189"/>
      <c r="R146" s="189"/>
      <c r="S146" s="189"/>
      <c r="T146" s="190"/>
      <c r="AT146" s="184" t="s">
        <v>137</v>
      </c>
      <c r="AU146" s="184" t="s">
        <v>87</v>
      </c>
      <c r="AV146" s="14" t="s">
        <v>87</v>
      </c>
      <c r="AW146" s="14" t="s">
        <v>33</v>
      </c>
      <c r="AX146" s="14" t="s">
        <v>77</v>
      </c>
      <c r="AY146" s="184" t="s">
        <v>127</v>
      </c>
    </row>
    <row r="147" spans="1:65" s="15" customFormat="1" ht="11.25">
      <c r="B147" s="191"/>
      <c r="D147" s="176" t="s">
        <v>137</v>
      </c>
      <c r="E147" s="192" t="s">
        <v>1</v>
      </c>
      <c r="F147" s="193" t="s">
        <v>142</v>
      </c>
      <c r="H147" s="194">
        <v>106.892</v>
      </c>
      <c r="I147" s="195"/>
      <c r="L147" s="191"/>
      <c r="M147" s="196"/>
      <c r="N147" s="197"/>
      <c r="O147" s="197"/>
      <c r="P147" s="197"/>
      <c r="Q147" s="197"/>
      <c r="R147" s="197"/>
      <c r="S147" s="197"/>
      <c r="T147" s="198"/>
      <c r="AT147" s="192" t="s">
        <v>137</v>
      </c>
      <c r="AU147" s="192" t="s">
        <v>87</v>
      </c>
      <c r="AV147" s="15" t="s">
        <v>143</v>
      </c>
      <c r="AW147" s="15" t="s">
        <v>33</v>
      </c>
      <c r="AX147" s="15" t="s">
        <v>77</v>
      </c>
      <c r="AY147" s="192" t="s">
        <v>127</v>
      </c>
    </row>
    <row r="148" spans="1:65" s="14" customFormat="1" ht="11.25">
      <c r="B148" s="183"/>
      <c r="D148" s="176" t="s">
        <v>137</v>
      </c>
      <c r="E148" s="184" t="s">
        <v>1</v>
      </c>
      <c r="F148" s="185" t="s">
        <v>156</v>
      </c>
      <c r="H148" s="186">
        <v>0.16600000000000001</v>
      </c>
      <c r="I148" s="187"/>
      <c r="L148" s="183"/>
      <c r="M148" s="188"/>
      <c r="N148" s="189"/>
      <c r="O148" s="189"/>
      <c r="P148" s="189"/>
      <c r="Q148" s="189"/>
      <c r="R148" s="189"/>
      <c r="S148" s="189"/>
      <c r="T148" s="190"/>
      <c r="AT148" s="184" t="s">
        <v>137</v>
      </c>
      <c r="AU148" s="184" t="s">
        <v>87</v>
      </c>
      <c r="AV148" s="14" t="s">
        <v>87</v>
      </c>
      <c r="AW148" s="14" t="s">
        <v>33</v>
      </c>
      <c r="AX148" s="14" t="s">
        <v>85</v>
      </c>
      <c r="AY148" s="184" t="s">
        <v>127</v>
      </c>
    </row>
    <row r="149" spans="1:65" s="2" customFormat="1" ht="16.5" customHeight="1">
      <c r="A149" s="33"/>
      <c r="B149" s="161"/>
      <c r="C149" s="162" t="s">
        <v>135</v>
      </c>
      <c r="D149" s="162" t="s">
        <v>130</v>
      </c>
      <c r="E149" s="163" t="s">
        <v>157</v>
      </c>
      <c r="F149" s="164" t="s">
        <v>158</v>
      </c>
      <c r="G149" s="165" t="s">
        <v>133</v>
      </c>
      <c r="H149" s="166">
        <v>106.892</v>
      </c>
      <c r="I149" s="167"/>
      <c r="J149" s="168">
        <f>ROUND(I149*H149,2)</f>
        <v>0</v>
      </c>
      <c r="K149" s="164" t="s">
        <v>134</v>
      </c>
      <c r="L149" s="34"/>
      <c r="M149" s="169" t="s">
        <v>1</v>
      </c>
      <c r="N149" s="170" t="s">
        <v>42</v>
      </c>
      <c r="O149" s="59"/>
      <c r="P149" s="171">
        <f>O149*H149</f>
        <v>0</v>
      </c>
      <c r="Q149" s="171">
        <v>1.2999999999999999E-4</v>
      </c>
      <c r="R149" s="171">
        <f>Q149*H149</f>
        <v>1.3895959999999999E-2</v>
      </c>
      <c r="S149" s="171">
        <v>0</v>
      </c>
      <c r="T149" s="172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73" t="s">
        <v>135</v>
      </c>
      <c r="AT149" s="173" t="s">
        <v>130</v>
      </c>
      <c r="AU149" s="173" t="s">
        <v>87</v>
      </c>
      <c r="AY149" s="18" t="s">
        <v>127</v>
      </c>
      <c r="BE149" s="174">
        <f>IF(N149="základní",J149,0)</f>
        <v>0</v>
      </c>
      <c r="BF149" s="174">
        <f>IF(N149="snížená",J149,0)</f>
        <v>0</v>
      </c>
      <c r="BG149" s="174">
        <f>IF(N149="zákl. přenesená",J149,0)</f>
        <v>0</v>
      </c>
      <c r="BH149" s="174">
        <f>IF(N149="sníž. přenesená",J149,0)</f>
        <v>0</v>
      </c>
      <c r="BI149" s="174">
        <f>IF(N149="nulová",J149,0)</f>
        <v>0</v>
      </c>
      <c r="BJ149" s="18" t="s">
        <v>85</v>
      </c>
      <c r="BK149" s="174">
        <f>ROUND(I149*H149,2)</f>
        <v>0</v>
      </c>
      <c r="BL149" s="18" t="s">
        <v>135</v>
      </c>
      <c r="BM149" s="173" t="s">
        <v>159</v>
      </c>
    </row>
    <row r="150" spans="1:65" s="13" customFormat="1" ht="11.25">
      <c r="B150" s="175"/>
      <c r="D150" s="176" t="s">
        <v>137</v>
      </c>
      <c r="E150" s="177" t="s">
        <v>1</v>
      </c>
      <c r="F150" s="178" t="s">
        <v>138</v>
      </c>
      <c r="H150" s="177" t="s">
        <v>1</v>
      </c>
      <c r="I150" s="179"/>
      <c r="L150" s="175"/>
      <c r="M150" s="180"/>
      <c r="N150" s="181"/>
      <c r="O150" s="181"/>
      <c r="P150" s="181"/>
      <c r="Q150" s="181"/>
      <c r="R150" s="181"/>
      <c r="S150" s="181"/>
      <c r="T150" s="182"/>
      <c r="AT150" s="177" t="s">
        <v>137</v>
      </c>
      <c r="AU150" s="177" t="s">
        <v>87</v>
      </c>
      <c r="AV150" s="13" t="s">
        <v>85</v>
      </c>
      <c r="AW150" s="13" t="s">
        <v>33</v>
      </c>
      <c r="AX150" s="13" t="s">
        <v>77</v>
      </c>
      <c r="AY150" s="177" t="s">
        <v>127</v>
      </c>
    </row>
    <row r="151" spans="1:65" s="14" customFormat="1" ht="11.25">
      <c r="B151" s="183"/>
      <c r="D151" s="176" t="s">
        <v>137</v>
      </c>
      <c r="E151" s="184" t="s">
        <v>1</v>
      </c>
      <c r="F151" s="185" t="s">
        <v>139</v>
      </c>
      <c r="H151" s="186">
        <v>74</v>
      </c>
      <c r="I151" s="187"/>
      <c r="L151" s="183"/>
      <c r="M151" s="188"/>
      <c r="N151" s="189"/>
      <c r="O151" s="189"/>
      <c r="P151" s="189"/>
      <c r="Q151" s="189"/>
      <c r="R151" s="189"/>
      <c r="S151" s="189"/>
      <c r="T151" s="190"/>
      <c r="AT151" s="184" t="s">
        <v>137</v>
      </c>
      <c r="AU151" s="184" t="s">
        <v>87</v>
      </c>
      <c r="AV151" s="14" t="s">
        <v>87</v>
      </c>
      <c r="AW151" s="14" t="s">
        <v>33</v>
      </c>
      <c r="AX151" s="14" t="s">
        <v>77</v>
      </c>
      <c r="AY151" s="184" t="s">
        <v>127</v>
      </c>
    </row>
    <row r="152" spans="1:65" s="13" customFormat="1" ht="11.25">
      <c r="B152" s="175"/>
      <c r="D152" s="176" t="s">
        <v>137</v>
      </c>
      <c r="E152" s="177" t="s">
        <v>1</v>
      </c>
      <c r="F152" s="178" t="s">
        <v>140</v>
      </c>
      <c r="H152" s="177" t="s">
        <v>1</v>
      </c>
      <c r="I152" s="179"/>
      <c r="L152" s="175"/>
      <c r="M152" s="180"/>
      <c r="N152" s="181"/>
      <c r="O152" s="181"/>
      <c r="P152" s="181"/>
      <c r="Q152" s="181"/>
      <c r="R152" s="181"/>
      <c r="S152" s="181"/>
      <c r="T152" s="182"/>
      <c r="AT152" s="177" t="s">
        <v>137</v>
      </c>
      <c r="AU152" s="177" t="s">
        <v>87</v>
      </c>
      <c r="AV152" s="13" t="s">
        <v>85</v>
      </c>
      <c r="AW152" s="13" t="s">
        <v>33</v>
      </c>
      <c r="AX152" s="13" t="s">
        <v>77</v>
      </c>
      <c r="AY152" s="177" t="s">
        <v>127</v>
      </c>
    </row>
    <row r="153" spans="1:65" s="14" customFormat="1" ht="11.25">
      <c r="B153" s="183"/>
      <c r="D153" s="176" t="s">
        <v>137</v>
      </c>
      <c r="E153" s="184" t="s">
        <v>1</v>
      </c>
      <c r="F153" s="185" t="s">
        <v>141</v>
      </c>
      <c r="H153" s="186">
        <v>-7.3079999999999998</v>
      </c>
      <c r="I153" s="187"/>
      <c r="L153" s="183"/>
      <c r="M153" s="188"/>
      <c r="N153" s="189"/>
      <c r="O153" s="189"/>
      <c r="P153" s="189"/>
      <c r="Q153" s="189"/>
      <c r="R153" s="189"/>
      <c r="S153" s="189"/>
      <c r="T153" s="190"/>
      <c r="AT153" s="184" t="s">
        <v>137</v>
      </c>
      <c r="AU153" s="184" t="s">
        <v>87</v>
      </c>
      <c r="AV153" s="14" t="s">
        <v>87</v>
      </c>
      <c r="AW153" s="14" t="s">
        <v>33</v>
      </c>
      <c r="AX153" s="14" t="s">
        <v>77</v>
      </c>
      <c r="AY153" s="184" t="s">
        <v>127</v>
      </c>
    </row>
    <row r="154" spans="1:65" s="15" customFormat="1" ht="11.25">
      <c r="B154" s="191"/>
      <c r="D154" s="176" t="s">
        <v>137</v>
      </c>
      <c r="E154" s="192" t="s">
        <v>1</v>
      </c>
      <c r="F154" s="193" t="s">
        <v>142</v>
      </c>
      <c r="H154" s="194">
        <v>66.691999999999993</v>
      </c>
      <c r="I154" s="195"/>
      <c r="L154" s="191"/>
      <c r="M154" s="196"/>
      <c r="N154" s="197"/>
      <c r="O154" s="197"/>
      <c r="P154" s="197"/>
      <c r="Q154" s="197"/>
      <c r="R154" s="197"/>
      <c r="S154" s="197"/>
      <c r="T154" s="198"/>
      <c r="AT154" s="192" t="s">
        <v>137</v>
      </c>
      <c r="AU154" s="192" t="s">
        <v>87</v>
      </c>
      <c r="AV154" s="15" t="s">
        <v>143</v>
      </c>
      <c r="AW154" s="15" t="s">
        <v>33</v>
      </c>
      <c r="AX154" s="15" t="s">
        <v>77</v>
      </c>
      <c r="AY154" s="192" t="s">
        <v>127</v>
      </c>
    </row>
    <row r="155" spans="1:65" s="14" customFormat="1" ht="11.25">
      <c r="B155" s="183"/>
      <c r="D155" s="176" t="s">
        <v>137</v>
      </c>
      <c r="E155" s="184" t="s">
        <v>1</v>
      </c>
      <c r="F155" s="185" t="s">
        <v>144</v>
      </c>
      <c r="H155" s="186">
        <v>40.200000000000003</v>
      </c>
      <c r="I155" s="187"/>
      <c r="L155" s="183"/>
      <c r="M155" s="188"/>
      <c r="N155" s="189"/>
      <c r="O155" s="189"/>
      <c r="P155" s="189"/>
      <c r="Q155" s="189"/>
      <c r="R155" s="189"/>
      <c r="S155" s="189"/>
      <c r="T155" s="190"/>
      <c r="AT155" s="184" t="s">
        <v>137</v>
      </c>
      <c r="AU155" s="184" t="s">
        <v>87</v>
      </c>
      <c r="AV155" s="14" t="s">
        <v>87</v>
      </c>
      <c r="AW155" s="14" t="s">
        <v>33</v>
      </c>
      <c r="AX155" s="14" t="s">
        <v>77</v>
      </c>
      <c r="AY155" s="184" t="s">
        <v>127</v>
      </c>
    </row>
    <row r="156" spans="1:65" s="16" customFormat="1" ht="11.25">
      <c r="B156" s="199"/>
      <c r="D156" s="176" t="s">
        <v>137</v>
      </c>
      <c r="E156" s="200" t="s">
        <v>1</v>
      </c>
      <c r="F156" s="201" t="s">
        <v>145</v>
      </c>
      <c r="H156" s="202">
        <v>106.892</v>
      </c>
      <c r="I156" s="203"/>
      <c r="L156" s="199"/>
      <c r="M156" s="204"/>
      <c r="N156" s="205"/>
      <c r="O156" s="205"/>
      <c r="P156" s="205"/>
      <c r="Q156" s="205"/>
      <c r="R156" s="205"/>
      <c r="S156" s="205"/>
      <c r="T156" s="206"/>
      <c r="AT156" s="200" t="s">
        <v>137</v>
      </c>
      <c r="AU156" s="200" t="s">
        <v>87</v>
      </c>
      <c r="AV156" s="16" t="s">
        <v>135</v>
      </c>
      <c r="AW156" s="16" t="s">
        <v>33</v>
      </c>
      <c r="AX156" s="16" t="s">
        <v>85</v>
      </c>
      <c r="AY156" s="200" t="s">
        <v>127</v>
      </c>
    </row>
    <row r="157" spans="1:65" s="2" customFormat="1" ht="24" customHeight="1">
      <c r="A157" s="33"/>
      <c r="B157" s="161"/>
      <c r="C157" s="162" t="s">
        <v>160</v>
      </c>
      <c r="D157" s="162" t="s">
        <v>130</v>
      </c>
      <c r="E157" s="163" t="s">
        <v>161</v>
      </c>
      <c r="F157" s="164" t="s">
        <v>162</v>
      </c>
      <c r="G157" s="165" t="s">
        <v>163</v>
      </c>
      <c r="H157" s="166">
        <v>60.22</v>
      </c>
      <c r="I157" s="167"/>
      <c r="J157" s="168">
        <f>ROUND(I157*H157,2)</f>
        <v>0</v>
      </c>
      <c r="K157" s="164" t="s">
        <v>134</v>
      </c>
      <c r="L157" s="34"/>
      <c r="M157" s="169" t="s">
        <v>1</v>
      </c>
      <c r="N157" s="170" t="s">
        <v>42</v>
      </c>
      <c r="O157" s="59"/>
      <c r="P157" s="171">
        <f>O157*H157</f>
        <v>0</v>
      </c>
      <c r="Q157" s="171">
        <v>2.0000000000000002E-5</v>
      </c>
      <c r="R157" s="171">
        <f>Q157*H157</f>
        <v>1.2044E-3</v>
      </c>
      <c r="S157" s="171">
        <v>0</v>
      </c>
      <c r="T157" s="172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73" t="s">
        <v>135</v>
      </c>
      <c r="AT157" s="173" t="s">
        <v>130</v>
      </c>
      <c r="AU157" s="173" t="s">
        <v>87</v>
      </c>
      <c r="AY157" s="18" t="s">
        <v>127</v>
      </c>
      <c r="BE157" s="174">
        <f>IF(N157="základní",J157,0)</f>
        <v>0</v>
      </c>
      <c r="BF157" s="174">
        <f>IF(N157="snížená",J157,0)</f>
        <v>0</v>
      </c>
      <c r="BG157" s="174">
        <f>IF(N157="zákl. přenesená",J157,0)</f>
        <v>0</v>
      </c>
      <c r="BH157" s="174">
        <f>IF(N157="sníž. přenesená",J157,0)</f>
        <v>0</v>
      </c>
      <c r="BI157" s="174">
        <f>IF(N157="nulová",J157,0)</f>
        <v>0</v>
      </c>
      <c r="BJ157" s="18" t="s">
        <v>85</v>
      </c>
      <c r="BK157" s="174">
        <f>ROUND(I157*H157,2)</f>
        <v>0</v>
      </c>
      <c r="BL157" s="18" t="s">
        <v>135</v>
      </c>
      <c r="BM157" s="173" t="s">
        <v>164</v>
      </c>
    </row>
    <row r="158" spans="1:65" s="13" customFormat="1" ht="11.25">
      <c r="B158" s="175"/>
      <c r="D158" s="176" t="s">
        <v>137</v>
      </c>
      <c r="E158" s="177" t="s">
        <v>1</v>
      </c>
      <c r="F158" s="178" t="s">
        <v>138</v>
      </c>
      <c r="H158" s="177" t="s">
        <v>1</v>
      </c>
      <c r="I158" s="179"/>
      <c r="L158" s="175"/>
      <c r="M158" s="180"/>
      <c r="N158" s="181"/>
      <c r="O158" s="181"/>
      <c r="P158" s="181"/>
      <c r="Q158" s="181"/>
      <c r="R158" s="181"/>
      <c r="S158" s="181"/>
      <c r="T158" s="182"/>
      <c r="AT158" s="177" t="s">
        <v>137</v>
      </c>
      <c r="AU158" s="177" t="s">
        <v>87</v>
      </c>
      <c r="AV158" s="13" t="s">
        <v>85</v>
      </c>
      <c r="AW158" s="13" t="s">
        <v>33</v>
      </c>
      <c r="AX158" s="13" t="s">
        <v>77</v>
      </c>
      <c r="AY158" s="177" t="s">
        <v>127</v>
      </c>
    </row>
    <row r="159" spans="1:65" s="14" customFormat="1" ht="11.25">
      <c r="B159" s="183"/>
      <c r="D159" s="176" t="s">
        <v>137</v>
      </c>
      <c r="E159" s="184" t="s">
        <v>1</v>
      </c>
      <c r="F159" s="185" t="s">
        <v>165</v>
      </c>
      <c r="H159" s="186">
        <v>34.04</v>
      </c>
      <c r="I159" s="187"/>
      <c r="L159" s="183"/>
      <c r="M159" s="188"/>
      <c r="N159" s="189"/>
      <c r="O159" s="189"/>
      <c r="P159" s="189"/>
      <c r="Q159" s="189"/>
      <c r="R159" s="189"/>
      <c r="S159" s="189"/>
      <c r="T159" s="190"/>
      <c r="AT159" s="184" t="s">
        <v>137</v>
      </c>
      <c r="AU159" s="184" t="s">
        <v>87</v>
      </c>
      <c r="AV159" s="14" t="s">
        <v>87</v>
      </c>
      <c r="AW159" s="14" t="s">
        <v>33</v>
      </c>
      <c r="AX159" s="14" t="s">
        <v>77</v>
      </c>
      <c r="AY159" s="184" t="s">
        <v>127</v>
      </c>
    </row>
    <row r="160" spans="1:65" s="13" customFormat="1" ht="11.25">
      <c r="B160" s="175"/>
      <c r="D160" s="176" t="s">
        <v>137</v>
      </c>
      <c r="E160" s="177" t="s">
        <v>1</v>
      </c>
      <c r="F160" s="178" t="s">
        <v>166</v>
      </c>
      <c r="H160" s="177" t="s">
        <v>1</v>
      </c>
      <c r="I160" s="179"/>
      <c r="L160" s="175"/>
      <c r="M160" s="180"/>
      <c r="N160" s="181"/>
      <c r="O160" s="181"/>
      <c r="P160" s="181"/>
      <c r="Q160" s="181"/>
      <c r="R160" s="181"/>
      <c r="S160" s="181"/>
      <c r="T160" s="182"/>
      <c r="AT160" s="177" t="s">
        <v>137</v>
      </c>
      <c r="AU160" s="177" t="s">
        <v>87</v>
      </c>
      <c r="AV160" s="13" t="s">
        <v>85</v>
      </c>
      <c r="AW160" s="13" t="s">
        <v>33</v>
      </c>
      <c r="AX160" s="13" t="s">
        <v>77</v>
      </c>
      <c r="AY160" s="177" t="s">
        <v>127</v>
      </c>
    </row>
    <row r="161" spans="1:65" s="14" customFormat="1" ht="11.25">
      <c r="B161" s="183"/>
      <c r="D161" s="176" t="s">
        <v>137</v>
      </c>
      <c r="E161" s="184" t="s">
        <v>1</v>
      </c>
      <c r="F161" s="185" t="s">
        <v>167</v>
      </c>
      <c r="H161" s="186">
        <v>26.18</v>
      </c>
      <c r="I161" s="187"/>
      <c r="L161" s="183"/>
      <c r="M161" s="188"/>
      <c r="N161" s="189"/>
      <c r="O161" s="189"/>
      <c r="P161" s="189"/>
      <c r="Q161" s="189"/>
      <c r="R161" s="189"/>
      <c r="S161" s="189"/>
      <c r="T161" s="190"/>
      <c r="AT161" s="184" t="s">
        <v>137</v>
      </c>
      <c r="AU161" s="184" t="s">
        <v>87</v>
      </c>
      <c r="AV161" s="14" t="s">
        <v>87</v>
      </c>
      <c r="AW161" s="14" t="s">
        <v>33</v>
      </c>
      <c r="AX161" s="14" t="s">
        <v>77</v>
      </c>
      <c r="AY161" s="184" t="s">
        <v>127</v>
      </c>
    </row>
    <row r="162" spans="1:65" s="16" customFormat="1" ht="11.25">
      <c r="B162" s="199"/>
      <c r="D162" s="176" t="s">
        <v>137</v>
      </c>
      <c r="E162" s="200" t="s">
        <v>1</v>
      </c>
      <c r="F162" s="201" t="s">
        <v>145</v>
      </c>
      <c r="H162" s="202">
        <v>60.22</v>
      </c>
      <c r="I162" s="203"/>
      <c r="L162" s="199"/>
      <c r="M162" s="204"/>
      <c r="N162" s="205"/>
      <c r="O162" s="205"/>
      <c r="P162" s="205"/>
      <c r="Q162" s="205"/>
      <c r="R162" s="205"/>
      <c r="S162" s="205"/>
      <c r="T162" s="206"/>
      <c r="AT162" s="200" t="s">
        <v>137</v>
      </c>
      <c r="AU162" s="200" t="s">
        <v>87</v>
      </c>
      <c r="AV162" s="16" t="s">
        <v>135</v>
      </c>
      <c r="AW162" s="16" t="s">
        <v>33</v>
      </c>
      <c r="AX162" s="16" t="s">
        <v>85</v>
      </c>
      <c r="AY162" s="200" t="s">
        <v>127</v>
      </c>
    </row>
    <row r="163" spans="1:65" s="2" customFormat="1" ht="16.5" customHeight="1">
      <c r="A163" s="33"/>
      <c r="B163" s="161"/>
      <c r="C163" s="162" t="s">
        <v>128</v>
      </c>
      <c r="D163" s="162" t="s">
        <v>130</v>
      </c>
      <c r="E163" s="163" t="s">
        <v>168</v>
      </c>
      <c r="F163" s="164" t="s">
        <v>169</v>
      </c>
      <c r="G163" s="165" t="s">
        <v>148</v>
      </c>
      <c r="H163" s="166">
        <v>11.263999999999999</v>
      </c>
      <c r="I163" s="167"/>
      <c r="J163" s="168">
        <f>ROUND(I163*H163,2)</f>
        <v>0</v>
      </c>
      <c r="K163" s="164" t="s">
        <v>1</v>
      </c>
      <c r="L163" s="34"/>
      <c r="M163" s="169" t="s">
        <v>1</v>
      </c>
      <c r="N163" s="170" t="s">
        <v>42</v>
      </c>
      <c r="O163" s="59"/>
      <c r="P163" s="171">
        <f>O163*H163</f>
        <v>0</v>
      </c>
      <c r="Q163" s="171">
        <v>0.35420000000000001</v>
      </c>
      <c r="R163" s="171">
        <f>Q163*H163</f>
        <v>3.9897087999999998</v>
      </c>
      <c r="S163" s="171">
        <v>0</v>
      </c>
      <c r="T163" s="172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73" t="s">
        <v>135</v>
      </c>
      <c r="AT163" s="173" t="s">
        <v>130</v>
      </c>
      <c r="AU163" s="173" t="s">
        <v>87</v>
      </c>
      <c r="AY163" s="18" t="s">
        <v>127</v>
      </c>
      <c r="BE163" s="174">
        <f>IF(N163="základní",J163,0)</f>
        <v>0</v>
      </c>
      <c r="BF163" s="174">
        <f>IF(N163="snížená",J163,0)</f>
        <v>0</v>
      </c>
      <c r="BG163" s="174">
        <f>IF(N163="zákl. přenesená",J163,0)</f>
        <v>0</v>
      </c>
      <c r="BH163" s="174">
        <f>IF(N163="sníž. přenesená",J163,0)</f>
        <v>0</v>
      </c>
      <c r="BI163" s="174">
        <f>IF(N163="nulová",J163,0)</f>
        <v>0</v>
      </c>
      <c r="BJ163" s="18" t="s">
        <v>85</v>
      </c>
      <c r="BK163" s="174">
        <f>ROUND(I163*H163,2)</f>
        <v>0</v>
      </c>
      <c r="BL163" s="18" t="s">
        <v>135</v>
      </c>
      <c r="BM163" s="173" t="s">
        <v>170</v>
      </c>
    </row>
    <row r="164" spans="1:65" s="14" customFormat="1" ht="11.25">
      <c r="B164" s="183"/>
      <c r="D164" s="176" t="s">
        <v>137</v>
      </c>
      <c r="E164" s="184" t="s">
        <v>1</v>
      </c>
      <c r="F164" s="185" t="s">
        <v>171</v>
      </c>
      <c r="H164" s="186">
        <v>11.263999999999999</v>
      </c>
      <c r="I164" s="187"/>
      <c r="L164" s="183"/>
      <c r="M164" s="188"/>
      <c r="N164" s="189"/>
      <c r="O164" s="189"/>
      <c r="P164" s="189"/>
      <c r="Q164" s="189"/>
      <c r="R164" s="189"/>
      <c r="S164" s="189"/>
      <c r="T164" s="190"/>
      <c r="AT164" s="184" t="s">
        <v>137</v>
      </c>
      <c r="AU164" s="184" t="s">
        <v>87</v>
      </c>
      <c r="AV164" s="14" t="s">
        <v>87</v>
      </c>
      <c r="AW164" s="14" t="s">
        <v>33</v>
      </c>
      <c r="AX164" s="14" t="s">
        <v>85</v>
      </c>
      <c r="AY164" s="184" t="s">
        <v>127</v>
      </c>
    </row>
    <row r="165" spans="1:65" s="12" customFormat="1" ht="22.9" customHeight="1">
      <c r="B165" s="148"/>
      <c r="D165" s="149" t="s">
        <v>76</v>
      </c>
      <c r="E165" s="159" t="s">
        <v>172</v>
      </c>
      <c r="F165" s="159" t="s">
        <v>173</v>
      </c>
      <c r="I165" s="151"/>
      <c r="J165" s="160">
        <f>BK165</f>
        <v>0</v>
      </c>
      <c r="L165" s="148"/>
      <c r="M165" s="153"/>
      <c r="N165" s="154"/>
      <c r="O165" s="154"/>
      <c r="P165" s="155">
        <f>SUM(P166:P186)</f>
        <v>0</v>
      </c>
      <c r="Q165" s="154"/>
      <c r="R165" s="155">
        <f>SUM(R166:R186)</f>
        <v>1.1420000000000002E-3</v>
      </c>
      <c r="S165" s="154"/>
      <c r="T165" s="156">
        <f>SUM(T166:T186)</f>
        <v>43.2376</v>
      </c>
      <c r="AR165" s="149" t="s">
        <v>85</v>
      </c>
      <c r="AT165" s="157" t="s">
        <v>76</v>
      </c>
      <c r="AU165" s="157" t="s">
        <v>85</v>
      </c>
      <c r="AY165" s="149" t="s">
        <v>127</v>
      </c>
      <c r="BK165" s="158">
        <f>SUM(BK166:BK186)</f>
        <v>0</v>
      </c>
    </row>
    <row r="166" spans="1:65" s="2" customFormat="1" ht="16.5" customHeight="1">
      <c r="A166" s="33"/>
      <c r="B166" s="161"/>
      <c r="C166" s="162" t="s">
        <v>174</v>
      </c>
      <c r="D166" s="162" t="s">
        <v>130</v>
      </c>
      <c r="E166" s="163" t="s">
        <v>175</v>
      </c>
      <c r="F166" s="164" t="s">
        <v>176</v>
      </c>
      <c r="G166" s="165" t="s">
        <v>133</v>
      </c>
      <c r="H166" s="166">
        <v>386</v>
      </c>
      <c r="I166" s="167"/>
      <c r="J166" s="168">
        <f>ROUND(I166*H166,2)</f>
        <v>0</v>
      </c>
      <c r="K166" s="164" t="s">
        <v>134</v>
      </c>
      <c r="L166" s="34"/>
      <c r="M166" s="169" t="s">
        <v>1</v>
      </c>
      <c r="N166" s="170" t="s">
        <v>42</v>
      </c>
      <c r="O166" s="59"/>
      <c r="P166" s="171">
        <f>O166*H166</f>
        <v>0</v>
      </c>
      <c r="Q166" s="171">
        <v>0</v>
      </c>
      <c r="R166" s="171">
        <f>Q166*H166</f>
        <v>0</v>
      </c>
      <c r="S166" s="171">
        <v>0</v>
      </c>
      <c r="T166" s="172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73" t="s">
        <v>135</v>
      </c>
      <c r="AT166" s="173" t="s">
        <v>130</v>
      </c>
      <c r="AU166" s="173" t="s">
        <v>87</v>
      </c>
      <c r="AY166" s="18" t="s">
        <v>127</v>
      </c>
      <c r="BE166" s="174">
        <f>IF(N166="základní",J166,0)</f>
        <v>0</v>
      </c>
      <c r="BF166" s="174">
        <f>IF(N166="snížená",J166,0)</f>
        <v>0</v>
      </c>
      <c r="BG166" s="174">
        <f>IF(N166="zákl. přenesená",J166,0)</f>
        <v>0</v>
      </c>
      <c r="BH166" s="174">
        <f>IF(N166="sníž. přenesená",J166,0)</f>
        <v>0</v>
      </c>
      <c r="BI166" s="174">
        <f>IF(N166="nulová",J166,0)</f>
        <v>0</v>
      </c>
      <c r="BJ166" s="18" t="s">
        <v>85</v>
      </c>
      <c r="BK166" s="174">
        <f>ROUND(I166*H166,2)</f>
        <v>0</v>
      </c>
      <c r="BL166" s="18" t="s">
        <v>135</v>
      </c>
      <c r="BM166" s="173" t="s">
        <v>177</v>
      </c>
    </row>
    <row r="167" spans="1:65" s="14" customFormat="1" ht="11.25">
      <c r="B167" s="183"/>
      <c r="D167" s="176" t="s">
        <v>137</v>
      </c>
      <c r="E167" s="184" t="s">
        <v>1</v>
      </c>
      <c r="F167" s="185" t="s">
        <v>178</v>
      </c>
      <c r="H167" s="186">
        <v>312.89999999999998</v>
      </c>
      <c r="I167" s="187"/>
      <c r="L167" s="183"/>
      <c r="M167" s="188"/>
      <c r="N167" s="189"/>
      <c r="O167" s="189"/>
      <c r="P167" s="189"/>
      <c r="Q167" s="189"/>
      <c r="R167" s="189"/>
      <c r="S167" s="189"/>
      <c r="T167" s="190"/>
      <c r="AT167" s="184" t="s">
        <v>137</v>
      </c>
      <c r="AU167" s="184" t="s">
        <v>87</v>
      </c>
      <c r="AV167" s="14" t="s">
        <v>87</v>
      </c>
      <c r="AW167" s="14" t="s">
        <v>33</v>
      </c>
      <c r="AX167" s="14" t="s">
        <v>77</v>
      </c>
      <c r="AY167" s="184" t="s">
        <v>127</v>
      </c>
    </row>
    <row r="168" spans="1:65" s="14" customFormat="1" ht="11.25">
      <c r="B168" s="183"/>
      <c r="D168" s="176" t="s">
        <v>137</v>
      </c>
      <c r="E168" s="184" t="s">
        <v>1</v>
      </c>
      <c r="F168" s="185" t="s">
        <v>179</v>
      </c>
      <c r="H168" s="186">
        <v>18.3</v>
      </c>
      <c r="I168" s="187"/>
      <c r="L168" s="183"/>
      <c r="M168" s="188"/>
      <c r="N168" s="189"/>
      <c r="O168" s="189"/>
      <c r="P168" s="189"/>
      <c r="Q168" s="189"/>
      <c r="R168" s="189"/>
      <c r="S168" s="189"/>
      <c r="T168" s="190"/>
      <c r="AT168" s="184" t="s">
        <v>137</v>
      </c>
      <c r="AU168" s="184" t="s">
        <v>87</v>
      </c>
      <c r="AV168" s="14" t="s">
        <v>87</v>
      </c>
      <c r="AW168" s="14" t="s">
        <v>33</v>
      </c>
      <c r="AX168" s="14" t="s">
        <v>77</v>
      </c>
      <c r="AY168" s="184" t="s">
        <v>127</v>
      </c>
    </row>
    <row r="169" spans="1:65" s="13" customFormat="1" ht="11.25">
      <c r="B169" s="175"/>
      <c r="D169" s="176" t="s">
        <v>137</v>
      </c>
      <c r="E169" s="177" t="s">
        <v>1</v>
      </c>
      <c r="F169" s="178" t="s">
        <v>180</v>
      </c>
      <c r="H169" s="177" t="s">
        <v>1</v>
      </c>
      <c r="I169" s="179"/>
      <c r="L169" s="175"/>
      <c r="M169" s="180"/>
      <c r="N169" s="181"/>
      <c r="O169" s="181"/>
      <c r="P169" s="181"/>
      <c r="Q169" s="181"/>
      <c r="R169" s="181"/>
      <c r="S169" s="181"/>
      <c r="T169" s="182"/>
      <c r="AT169" s="177" t="s">
        <v>137</v>
      </c>
      <c r="AU169" s="177" t="s">
        <v>87</v>
      </c>
      <c r="AV169" s="13" t="s">
        <v>85</v>
      </c>
      <c r="AW169" s="13" t="s">
        <v>33</v>
      </c>
      <c r="AX169" s="13" t="s">
        <v>77</v>
      </c>
      <c r="AY169" s="177" t="s">
        <v>127</v>
      </c>
    </row>
    <row r="170" spans="1:65" s="14" customFormat="1" ht="11.25">
      <c r="B170" s="183"/>
      <c r="D170" s="176" t="s">
        <v>137</v>
      </c>
      <c r="E170" s="184" t="s">
        <v>1</v>
      </c>
      <c r="F170" s="185" t="s">
        <v>181</v>
      </c>
      <c r="H170" s="186">
        <v>54.8</v>
      </c>
      <c r="I170" s="187"/>
      <c r="L170" s="183"/>
      <c r="M170" s="188"/>
      <c r="N170" s="189"/>
      <c r="O170" s="189"/>
      <c r="P170" s="189"/>
      <c r="Q170" s="189"/>
      <c r="R170" s="189"/>
      <c r="S170" s="189"/>
      <c r="T170" s="190"/>
      <c r="AT170" s="184" t="s">
        <v>137</v>
      </c>
      <c r="AU170" s="184" t="s">
        <v>87</v>
      </c>
      <c r="AV170" s="14" t="s">
        <v>87</v>
      </c>
      <c r="AW170" s="14" t="s">
        <v>33</v>
      </c>
      <c r="AX170" s="14" t="s">
        <v>77</v>
      </c>
      <c r="AY170" s="184" t="s">
        <v>127</v>
      </c>
    </row>
    <row r="171" spans="1:65" s="16" customFormat="1" ht="11.25">
      <c r="B171" s="199"/>
      <c r="D171" s="176" t="s">
        <v>137</v>
      </c>
      <c r="E171" s="200" t="s">
        <v>1</v>
      </c>
      <c r="F171" s="201" t="s">
        <v>145</v>
      </c>
      <c r="H171" s="202">
        <v>386</v>
      </c>
      <c r="I171" s="203"/>
      <c r="L171" s="199"/>
      <c r="M171" s="204"/>
      <c r="N171" s="205"/>
      <c r="O171" s="205"/>
      <c r="P171" s="205"/>
      <c r="Q171" s="205"/>
      <c r="R171" s="205"/>
      <c r="S171" s="205"/>
      <c r="T171" s="206"/>
      <c r="AT171" s="200" t="s">
        <v>137</v>
      </c>
      <c r="AU171" s="200" t="s">
        <v>87</v>
      </c>
      <c r="AV171" s="16" t="s">
        <v>135</v>
      </c>
      <c r="AW171" s="16" t="s">
        <v>33</v>
      </c>
      <c r="AX171" s="16" t="s">
        <v>85</v>
      </c>
      <c r="AY171" s="200" t="s">
        <v>127</v>
      </c>
    </row>
    <row r="172" spans="1:65" s="2" customFormat="1" ht="16.5" customHeight="1">
      <c r="A172" s="33"/>
      <c r="B172" s="161"/>
      <c r="C172" s="162" t="s">
        <v>182</v>
      </c>
      <c r="D172" s="162" t="s">
        <v>130</v>
      </c>
      <c r="E172" s="163" t="s">
        <v>183</v>
      </c>
      <c r="F172" s="164" t="s">
        <v>184</v>
      </c>
      <c r="G172" s="165" t="s">
        <v>133</v>
      </c>
      <c r="H172" s="166">
        <v>114.2</v>
      </c>
      <c r="I172" s="167"/>
      <c r="J172" s="168">
        <f>ROUND(I172*H172,2)</f>
        <v>0</v>
      </c>
      <c r="K172" s="164" t="s">
        <v>134</v>
      </c>
      <c r="L172" s="34"/>
      <c r="M172" s="169" t="s">
        <v>1</v>
      </c>
      <c r="N172" s="170" t="s">
        <v>42</v>
      </c>
      <c r="O172" s="59"/>
      <c r="P172" s="171">
        <f>O172*H172</f>
        <v>0</v>
      </c>
      <c r="Q172" s="171">
        <v>1.0000000000000001E-5</v>
      </c>
      <c r="R172" s="171">
        <f>Q172*H172</f>
        <v>1.1420000000000002E-3</v>
      </c>
      <c r="S172" s="171">
        <v>0</v>
      </c>
      <c r="T172" s="172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73" t="s">
        <v>135</v>
      </c>
      <c r="AT172" s="173" t="s">
        <v>130</v>
      </c>
      <c r="AU172" s="173" t="s">
        <v>87</v>
      </c>
      <c r="AY172" s="18" t="s">
        <v>127</v>
      </c>
      <c r="BE172" s="174">
        <f>IF(N172="základní",J172,0)</f>
        <v>0</v>
      </c>
      <c r="BF172" s="174">
        <f>IF(N172="snížená",J172,0)</f>
        <v>0</v>
      </c>
      <c r="BG172" s="174">
        <f>IF(N172="zákl. přenesená",J172,0)</f>
        <v>0</v>
      </c>
      <c r="BH172" s="174">
        <f>IF(N172="sníž. přenesená",J172,0)</f>
        <v>0</v>
      </c>
      <c r="BI172" s="174">
        <f>IF(N172="nulová",J172,0)</f>
        <v>0</v>
      </c>
      <c r="BJ172" s="18" t="s">
        <v>85</v>
      </c>
      <c r="BK172" s="174">
        <f>ROUND(I172*H172,2)</f>
        <v>0</v>
      </c>
      <c r="BL172" s="18" t="s">
        <v>135</v>
      </c>
      <c r="BM172" s="173" t="s">
        <v>185</v>
      </c>
    </row>
    <row r="173" spans="1:65" s="14" customFormat="1" ht="11.25">
      <c r="B173" s="183"/>
      <c r="D173" s="176" t="s">
        <v>137</v>
      </c>
      <c r="E173" s="184" t="s">
        <v>1</v>
      </c>
      <c r="F173" s="185" t="s">
        <v>144</v>
      </c>
      <c r="H173" s="186">
        <v>40.200000000000003</v>
      </c>
      <c r="I173" s="187"/>
      <c r="L173" s="183"/>
      <c r="M173" s="188"/>
      <c r="N173" s="189"/>
      <c r="O173" s="189"/>
      <c r="P173" s="189"/>
      <c r="Q173" s="189"/>
      <c r="R173" s="189"/>
      <c r="S173" s="189"/>
      <c r="T173" s="190"/>
      <c r="AT173" s="184" t="s">
        <v>137</v>
      </c>
      <c r="AU173" s="184" t="s">
        <v>87</v>
      </c>
      <c r="AV173" s="14" t="s">
        <v>87</v>
      </c>
      <c r="AW173" s="14" t="s">
        <v>33</v>
      </c>
      <c r="AX173" s="14" t="s">
        <v>77</v>
      </c>
      <c r="AY173" s="184" t="s">
        <v>127</v>
      </c>
    </row>
    <row r="174" spans="1:65" s="13" customFormat="1" ht="11.25">
      <c r="B174" s="175"/>
      <c r="D174" s="176" t="s">
        <v>137</v>
      </c>
      <c r="E174" s="177" t="s">
        <v>1</v>
      </c>
      <c r="F174" s="178" t="s">
        <v>138</v>
      </c>
      <c r="H174" s="177" t="s">
        <v>1</v>
      </c>
      <c r="I174" s="179"/>
      <c r="L174" s="175"/>
      <c r="M174" s="180"/>
      <c r="N174" s="181"/>
      <c r="O174" s="181"/>
      <c r="P174" s="181"/>
      <c r="Q174" s="181"/>
      <c r="R174" s="181"/>
      <c r="S174" s="181"/>
      <c r="T174" s="182"/>
      <c r="AT174" s="177" t="s">
        <v>137</v>
      </c>
      <c r="AU174" s="177" t="s">
        <v>87</v>
      </c>
      <c r="AV174" s="13" t="s">
        <v>85</v>
      </c>
      <c r="AW174" s="13" t="s">
        <v>33</v>
      </c>
      <c r="AX174" s="13" t="s">
        <v>77</v>
      </c>
      <c r="AY174" s="177" t="s">
        <v>127</v>
      </c>
    </row>
    <row r="175" spans="1:65" s="14" customFormat="1" ht="11.25">
      <c r="B175" s="183"/>
      <c r="D175" s="176" t="s">
        <v>137</v>
      </c>
      <c r="E175" s="184" t="s">
        <v>1</v>
      </c>
      <c r="F175" s="185" t="s">
        <v>139</v>
      </c>
      <c r="H175" s="186">
        <v>74</v>
      </c>
      <c r="I175" s="187"/>
      <c r="L175" s="183"/>
      <c r="M175" s="188"/>
      <c r="N175" s="189"/>
      <c r="O175" s="189"/>
      <c r="P175" s="189"/>
      <c r="Q175" s="189"/>
      <c r="R175" s="189"/>
      <c r="S175" s="189"/>
      <c r="T175" s="190"/>
      <c r="AT175" s="184" t="s">
        <v>137</v>
      </c>
      <c r="AU175" s="184" t="s">
        <v>87</v>
      </c>
      <c r="AV175" s="14" t="s">
        <v>87</v>
      </c>
      <c r="AW175" s="14" t="s">
        <v>33</v>
      </c>
      <c r="AX175" s="14" t="s">
        <v>77</v>
      </c>
      <c r="AY175" s="184" t="s">
        <v>127</v>
      </c>
    </row>
    <row r="176" spans="1:65" s="16" customFormat="1" ht="11.25">
      <c r="B176" s="199"/>
      <c r="D176" s="176" t="s">
        <v>137</v>
      </c>
      <c r="E176" s="200" t="s">
        <v>1</v>
      </c>
      <c r="F176" s="201" t="s">
        <v>145</v>
      </c>
      <c r="H176" s="202">
        <v>114.2</v>
      </c>
      <c r="I176" s="203"/>
      <c r="L176" s="199"/>
      <c r="M176" s="204"/>
      <c r="N176" s="205"/>
      <c r="O176" s="205"/>
      <c r="P176" s="205"/>
      <c r="Q176" s="205"/>
      <c r="R176" s="205"/>
      <c r="S176" s="205"/>
      <c r="T176" s="206"/>
      <c r="AT176" s="200" t="s">
        <v>137</v>
      </c>
      <c r="AU176" s="200" t="s">
        <v>87</v>
      </c>
      <c r="AV176" s="16" t="s">
        <v>135</v>
      </c>
      <c r="AW176" s="16" t="s">
        <v>33</v>
      </c>
      <c r="AX176" s="16" t="s">
        <v>85</v>
      </c>
      <c r="AY176" s="200" t="s">
        <v>127</v>
      </c>
    </row>
    <row r="177" spans="1:65" s="2" customFormat="1" ht="24" customHeight="1">
      <c r="A177" s="33"/>
      <c r="B177" s="161"/>
      <c r="C177" s="162" t="s">
        <v>172</v>
      </c>
      <c r="D177" s="162" t="s">
        <v>130</v>
      </c>
      <c r="E177" s="163" t="s">
        <v>186</v>
      </c>
      <c r="F177" s="164" t="s">
        <v>187</v>
      </c>
      <c r="G177" s="165" t="s">
        <v>148</v>
      </c>
      <c r="H177" s="166">
        <v>15.645</v>
      </c>
      <c r="I177" s="167"/>
      <c r="J177" s="168">
        <f>ROUND(I177*H177,2)</f>
        <v>0</v>
      </c>
      <c r="K177" s="164" t="s">
        <v>134</v>
      </c>
      <c r="L177" s="34"/>
      <c r="M177" s="169" t="s">
        <v>1</v>
      </c>
      <c r="N177" s="170" t="s">
        <v>42</v>
      </c>
      <c r="O177" s="59"/>
      <c r="P177" s="171">
        <f>O177*H177</f>
        <v>0</v>
      </c>
      <c r="Q177" s="171">
        <v>0</v>
      </c>
      <c r="R177" s="171">
        <f>Q177*H177</f>
        <v>0</v>
      </c>
      <c r="S177" s="171">
        <v>1.4</v>
      </c>
      <c r="T177" s="172">
        <f>S177*H177</f>
        <v>21.902999999999999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73" t="s">
        <v>135</v>
      </c>
      <c r="AT177" s="173" t="s">
        <v>130</v>
      </c>
      <c r="AU177" s="173" t="s">
        <v>87</v>
      </c>
      <c r="AY177" s="18" t="s">
        <v>127</v>
      </c>
      <c r="BE177" s="174">
        <f>IF(N177="základní",J177,0)</f>
        <v>0</v>
      </c>
      <c r="BF177" s="174">
        <f>IF(N177="snížená",J177,0)</f>
        <v>0</v>
      </c>
      <c r="BG177" s="174">
        <f>IF(N177="zákl. přenesená",J177,0)</f>
        <v>0</v>
      </c>
      <c r="BH177" s="174">
        <f>IF(N177="sníž. přenesená",J177,0)</f>
        <v>0</v>
      </c>
      <c r="BI177" s="174">
        <f>IF(N177="nulová",J177,0)</f>
        <v>0</v>
      </c>
      <c r="BJ177" s="18" t="s">
        <v>85</v>
      </c>
      <c r="BK177" s="174">
        <f>ROUND(I177*H177,2)</f>
        <v>0</v>
      </c>
      <c r="BL177" s="18" t="s">
        <v>135</v>
      </c>
      <c r="BM177" s="173" t="s">
        <v>188</v>
      </c>
    </row>
    <row r="178" spans="1:65" s="14" customFormat="1" ht="11.25">
      <c r="B178" s="183"/>
      <c r="D178" s="176" t="s">
        <v>137</v>
      </c>
      <c r="E178" s="184" t="s">
        <v>1</v>
      </c>
      <c r="F178" s="185" t="s">
        <v>189</v>
      </c>
      <c r="H178" s="186">
        <v>15.645</v>
      </c>
      <c r="I178" s="187"/>
      <c r="L178" s="183"/>
      <c r="M178" s="188"/>
      <c r="N178" s="189"/>
      <c r="O178" s="189"/>
      <c r="P178" s="189"/>
      <c r="Q178" s="189"/>
      <c r="R178" s="189"/>
      <c r="S178" s="189"/>
      <c r="T178" s="190"/>
      <c r="AT178" s="184" t="s">
        <v>137</v>
      </c>
      <c r="AU178" s="184" t="s">
        <v>87</v>
      </c>
      <c r="AV178" s="14" t="s">
        <v>87</v>
      </c>
      <c r="AW178" s="14" t="s">
        <v>33</v>
      </c>
      <c r="AX178" s="14" t="s">
        <v>85</v>
      </c>
      <c r="AY178" s="184" t="s">
        <v>127</v>
      </c>
    </row>
    <row r="179" spans="1:65" s="2" customFormat="1" ht="24" customHeight="1">
      <c r="A179" s="33"/>
      <c r="B179" s="161"/>
      <c r="C179" s="162" t="s">
        <v>190</v>
      </c>
      <c r="D179" s="162" t="s">
        <v>130</v>
      </c>
      <c r="E179" s="163" t="s">
        <v>191</v>
      </c>
      <c r="F179" s="164" t="s">
        <v>192</v>
      </c>
      <c r="G179" s="165" t="s">
        <v>148</v>
      </c>
      <c r="H179" s="166">
        <v>15.239000000000001</v>
      </c>
      <c r="I179" s="167"/>
      <c r="J179" s="168">
        <f>ROUND(I179*H179,2)</f>
        <v>0</v>
      </c>
      <c r="K179" s="164" t="s">
        <v>134</v>
      </c>
      <c r="L179" s="34"/>
      <c r="M179" s="169" t="s">
        <v>1</v>
      </c>
      <c r="N179" s="170" t="s">
        <v>42</v>
      </c>
      <c r="O179" s="59"/>
      <c r="P179" s="171">
        <f>O179*H179</f>
        <v>0</v>
      </c>
      <c r="Q179" s="171">
        <v>0</v>
      </c>
      <c r="R179" s="171">
        <f>Q179*H179</f>
        <v>0</v>
      </c>
      <c r="S179" s="171">
        <v>1.4</v>
      </c>
      <c r="T179" s="172">
        <f>S179*H179</f>
        <v>21.334599999999998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73" t="s">
        <v>135</v>
      </c>
      <c r="AT179" s="173" t="s">
        <v>130</v>
      </c>
      <c r="AU179" s="173" t="s">
        <v>87</v>
      </c>
      <c r="AY179" s="18" t="s">
        <v>127</v>
      </c>
      <c r="BE179" s="174">
        <f>IF(N179="základní",J179,0)</f>
        <v>0</v>
      </c>
      <c r="BF179" s="174">
        <f>IF(N179="snížená",J179,0)</f>
        <v>0</v>
      </c>
      <c r="BG179" s="174">
        <f>IF(N179="zákl. přenesená",J179,0)</f>
        <v>0</v>
      </c>
      <c r="BH179" s="174">
        <f>IF(N179="sníž. přenesená",J179,0)</f>
        <v>0</v>
      </c>
      <c r="BI179" s="174">
        <f>IF(N179="nulová",J179,0)</f>
        <v>0</v>
      </c>
      <c r="BJ179" s="18" t="s">
        <v>85</v>
      </c>
      <c r="BK179" s="174">
        <f>ROUND(I179*H179,2)</f>
        <v>0</v>
      </c>
      <c r="BL179" s="18" t="s">
        <v>135</v>
      </c>
      <c r="BM179" s="173" t="s">
        <v>193</v>
      </c>
    </row>
    <row r="180" spans="1:65" s="13" customFormat="1" ht="11.25">
      <c r="B180" s="175"/>
      <c r="D180" s="176" t="s">
        <v>137</v>
      </c>
      <c r="E180" s="177" t="s">
        <v>1</v>
      </c>
      <c r="F180" s="178" t="s">
        <v>138</v>
      </c>
      <c r="H180" s="177" t="s">
        <v>1</v>
      </c>
      <c r="I180" s="179"/>
      <c r="L180" s="175"/>
      <c r="M180" s="180"/>
      <c r="N180" s="181"/>
      <c r="O180" s="181"/>
      <c r="P180" s="181"/>
      <c r="Q180" s="181"/>
      <c r="R180" s="181"/>
      <c r="S180" s="181"/>
      <c r="T180" s="182"/>
      <c r="AT180" s="177" t="s">
        <v>137</v>
      </c>
      <c r="AU180" s="177" t="s">
        <v>87</v>
      </c>
      <c r="AV180" s="13" t="s">
        <v>85</v>
      </c>
      <c r="AW180" s="13" t="s">
        <v>33</v>
      </c>
      <c r="AX180" s="13" t="s">
        <v>77</v>
      </c>
      <c r="AY180" s="177" t="s">
        <v>127</v>
      </c>
    </row>
    <row r="181" spans="1:65" s="14" customFormat="1" ht="11.25">
      <c r="B181" s="183"/>
      <c r="D181" s="176" t="s">
        <v>137</v>
      </c>
      <c r="E181" s="184" t="s">
        <v>1</v>
      </c>
      <c r="F181" s="185" t="s">
        <v>194</v>
      </c>
      <c r="H181" s="186">
        <v>8.8800000000000008</v>
      </c>
      <c r="I181" s="187"/>
      <c r="L181" s="183"/>
      <c r="M181" s="188"/>
      <c r="N181" s="189"/>
      <c r="O181" s="189"/>
      <c r="P181" s="189"/>
      <c r="Q181" s="189"/>
      <c r="R181" s="189"/>
      <c r="S181" s="189"/>
      <c r="T181" s="190"/>
      <c r="AT181" s="184" t="s">
        <v>137</v>
      </c>
      <c r="AU181" s="184" t="s">
        <v>87</v>
      </c>
      <c r="AV181" s="14" t="s">
        <v>87</v>
      </c>
      <c r="AW181" s="14" t="s">
        <v>33</v>
      </c>
      <c r="AX181" s="14" t="s">
        <v>77</v>
      </c>
      <c r="AY181" s="184" t="s">
        <v>127</v>
      </c>
    </row>
    <row r="182" spans="1:65" s="13" customFormat="1" ht="11.25">
      <c r="B182" s="175"/>
      <c r="D182" s="176" t="s">
        <v>137</v>
      </c>
      <c r="E182" s="177" t="s">
        <v>1</v>
      </c>
      <c r="F182" s="178" t="s">
        <v>140</v>
      </c>
      <c r="H182" s="177" t="s">
        <v>1</v>
      </c>
      <c r="I182" s="179"/>
      <c r="L182" s="175"/>
      <c r="M182" s="180"/>
      <c r="N182" s="181"/>
      <c r="O182" s="181"/>
      <c r="P182" s="181"/>
      <c r="Q182" s="181"/>
      <c r="R182" s="181"/>
      <c r="S182" s="181"/>
      <c r="T182" s="182"/>
      <c r="AT182" s="177" t="s">
        <v>137</v>
      </c>
      <c r="AU182" s="177" t="s">
        <v>87</v>
      </c>
      <c r="AV182" s="13" t="s">
        <v>85</v>
      </c>
      <c r="AW182" s="13" t="s">
        <v>33</v>
      </c>
      <c r="AX182" s="13" t="s">
        <v>77</v>
      </c>
      <c r="AY182" s="177" t="s">
        <v>127</v>
      </c>
    </row>
    <row r="183" spans="1:65" s="14" customFormat="1" ht="11.25">
      <c r="B183" s="183"/>
      <c r="D183" s="176" t="s">
        <v>137</v>
      </c>
      <c r="E183" s="184" t="s">
        <v>1</v>
      </c>
      <c r="F183" s="185" t="s">
        <v>195</v>
      </c>
      <c r="H183" s="186">
        <v>-0.877</v>
      </c>
      <c r="I183" s="187"/>
      <c r="L183" s="183"/>
      <c r="M183" s="188"/>
      <c r="N183" s="189"/>
      <c r="O183" s="189"/>
      <c r="P183" s="189"/>
      <c r="Q183" s="189"/>
      <c r="R183" s="189"/>
      <c r="S183" s="189"/>
      <c r="T183" s="190"/>
      <c r="AT183" s="184" t="s">
        <v>137</v>
      </c>
      <c r="AU183" s="184" t="s">
        <v>87</v>
      </c>
      <c r="AV183" s="14" t="s">
        <v>87</v>
      </c>
      <c r="AW183" s="14" t="s">
        <v>33</v>
      </c>
      <c r="AX183" s="14" t="s">
        <v>77</v>
      </c>
      <c r="AY183" s="184" t="s">
        <v>127</v>
      </c>
    </row>
    <row r="184" spans="1:65" s="15" customFormat="1" ht="11.25">
      <c r="B184" s="191"/>
      <c r="D184" s="176" t="s">
        <v>137</v>
      </c>
      <c r="E184" s="192" t="s">
        <v>1</v>
      </c>
      <c r="F184" s="193" t="s">
        <v>142</v>
      </c>
      <c r="H184" s="194">
        <v>8.0030000000000001</v>
      </c>
      <c r="I184" s="195"/>
      <c r="L184" s="191"/>
      <c r="M184" s="196"/>
      <c r="N184" s="197"/>
      <c r="O184" s="197"/>
      <c r="P184" s="197"/>
      <c r="Q184" s="197"/>
      <c r="R184" s="197"/>
      <c r="S184" s="197"/>
      <c r="T184" s="198"/>
      <c r="AT184" s="192" t="s">
        <v>137</v>
      </c>
      <c r="AU184" s="192" t="s">
        <v>87</v>
      </c>
      <c r="AV184" s="15" t="s">
        <v>143</v>
      </c>
      <c r="AW184" s="15" t="s">
        <v>33</v>
      </c>
      <c r="AX184" s="15" t="s">
        <v>77</v>
      </c>
      <c r="AY184" s="192" t="s">
        <v>127</v>
      </c>
    </row>
    <row r="185" spans="1:65" s="14" customFormat="1" ht="11.25">
      <c r="B185" s="183"/>
      <c r="D185" s="176" t="s">
        <v>137</v>
      </c>
      <c r="E185" s="184" t="s">
        <v>1</v>
      </c>
      <c r="F185" s="185" t="s">
        <v>196</v>
      </c>
      <c r="H185" s="186">
        <v>7.2359999999999998</v>
      </c>
      <c r="I185" s="187"/>
      <c r="L185" s="183"/>
      <c r="M185" s="188"/>
      <c r="N185" s="189"/>
      <c r="O185" s="189"/>
      <c r="P185" s="189"/>
      <c r="Q185" s="189"/>
      <c r="R185" s="189"/>
      <c r="S185" s="189"/>
      <c r="T185" s="190"/>
      <c r="AT185" s="184" t="s">
        <v>137</v>
      </c>
      <c r="AU185" s="184" t="s">
        <v>87</v>
      </c>
      <c r="AV185" s="14" t="s">
        <v>87</v>
      </c>
      <c r="AW185" s="14" t="s">
        <v>33</v>
      </c>
      <c r="AX185" s="14" t="s">
        <v>77</v>
      </c>
      <c r="AY185" s="184" t="s">
        <v>127</v>
      </c>
    </row>
    <row r="186" spans="1:65" s="16" customFormat="1" ht="11.25">
      <c r="B186" s="199"/>
      <c r="D186" s="176" t="s">
        <v>137</v>
      </c>
      <c r="E186" s="200" t="s">
        <v>1</v>
      </c>
      <c r="F186" s="201" t="s">
        <v>145</v>
      </c>
      <c r="H186" s="202">
        <v>15.239000000000001</v>
      </c>
      <c r="I186" s="203"/>
      <c r="L186" s="199"/>
      <c r="M186" s="204"/>
      <c r="N186" s="205"/>
      <c r="O186" s="205"/>
      <c r="P186" s="205"/>
      <c r="Q186" s="205"/>
      <c r="R186" s="205"/>
      <c r="S186" s="205"/>
      <c r="T186" s="206"/>
      <c r="AT186" s="200" t="s">
        <v>137</v>
      </c>
      <c r="AU186" s="200" t="s">
        <v>87</v>
      </c>
      <c r="AV186" s="16" t="s">
        <v>135</v>
      </c>
      <c r="AW186" s="16" t="s">
        <v>33</v>
      </c>
      <c r="AX186" s="16" t="s">
        <v>85</v>
      </c>
      <c r="AY186" s="200" t="s">
        <v>127</v>
      </c>
    </row>
    <row r="187" spans="1:65" s="12" customFormat="1" ht="22.9" customHeight="1">
      <c r="B187" s="148"/>
      <c r="D187" s="149" t="s">
        <v>76</v>
      </c>
      <c r="E187" s="159" t="s">
        <v>197</v>
      </c>
      <c r="F187" s="159" t="s">
        <v>198</v>
      </c>
      <c r="I187" s="151"/>
      <c r="J187" s="160">
        <f>BK187</f>
        <v>0</v>
      </c>
      <c r="L187" s="148"/>
      <c r="M187" s="153"/>
      <c r="N187" s="154"/>
      <c r="O187" s="154"/>
      <c r="P187" s="155">
        <f>SUM(P188:P196)</f>
        <v>0</v>
      </c>
      <c r="Q187" s="154"/>
      <c r="R187" s="155">
        <f>SUM(R188:R196)</f>
        <v>0</v>
      </c>
      <c r="S187" s="154"/>
      <c r="T187" s="156">
        <f>SUM(T188:T196)</f>
        <v>0</v>
      </c>
      <c r="AR187" s="149" t="s">
        <v>85</v>
      </c>
      <c r="AT187" s="157" t="s">
        <v>76</v>
      </c>
      <c r="AU187" s="157" t="s">
        <v>85</v>
      </c>
      <c r="AY187" s="149" t="s">
        <v>127</v>
      </c>
      <c r="BK187" s="158">
        <f>SUM(BK188:BK196)</f>
        <v>0</v>
      </c>
    </row>
    <row r="188" spans="1:65" s="2" customFormat="1" ht="24" customHeight="1">
      <c r="A188" s="33"/>
      <c r="B188" s="161"/>
      <c r="C188" s="162" t="s">
        <v>199</v>
      </c>
      <c r="D188" s="162" t="s">
        <v>130</v>
      </c>
      <c r="E188" s="163" t="s">
        <v>200</v>
      </c>
      <c r="F188" s="164" t="s">
        <v>201</v>
      </c>
      <c r="G188" s="165" t="s">
        <v>153</v>
      </c>
      <c r="H188" s="166">
        <v>60.052999999999997</v>
      </c>
      <c r="I188" s="167"/>
      <c r="J188" s="168">
        <f>ROUND(I188*H188,2)</f>
        <v>0</v>
      </c>
      <c r="K188" s="164" t="s">
        <v>134</v>
      </c>
      <c r="L188" s="34"/>
      <c r="M188" s="169" t="s">
        <v>1</v>
      </c>
      <c r="N188" s="170" t="s">
        <v>42</v>
      </c>
      <c r="O188" s="59"/>
      <c r="P188" s="171">
        <f>O188*H188</f>
        <v>0</v>
      </c>
      <c r="Q188" s="171">
        <v>0</v>
      </c>
      <c r="R188" s="171">
        <f>Q188*H188</f>
        <v>0</v>
      </c>
      <c r="S188" s="171">
        <v>0</v>
      </c>
      <c r="T188" s="172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73" t="s">
        <v>135</v>
      </c>
      <c r="AT188" s="173" t="s">
        <v>130</v>
      </c>
      <c r="AU188" s="173" t="s">
        <v>87</v>
      </c>
      <c r="AY188" s="18" t="s">
        <v>127</v>
      </c>
      <c r="BE188" s="174">
        <f>IF(N188="základní",J188,0)</f>
        <v>0</v>
      </c>
      <c r="BF188" s="174">
        <f>IF(N188="snížená",J188,0)</f>
        <v>0</v>
      </c>
      <c r="BG188" s="174">
        <f>IF(N188="zákl. přenesená",J188,0)</f>
        <v>0</v>
      </c>
      <c r="BH188" s="174">
        <f>IF(N188="sníž. přenesená",J188,0)</f>
        <v>0</v>
      </c>
      <c r="BI188" s="174">
        <f>IF(N188="nulová",J188,0)</f>
        <v>0</v>
      </c>
      <c r="BJ188" s="18" t="s">
        <v>85</v>
      </c>
      <c r="BK188" s="174">
        <f>ROUND(I188*H188,2)</f>
        <v>0</v>
      </c>
      <c r="BL188" s="18" t="s">
        <v>135</v>
      </c>
      <c r="BM188" s="173" t="s">
        <v>202</v>
      </c>
    </row>
    <row r="189" spans="1:65" s="2" customFormat="1" ht="24" customHeight="1">
      <c r="A189" s="33"/>
      <c r="B189" s="161"/>
      <c r="C189" s="162" t="s">
        <v>203</v>
      </c>
      <c r="D189" s="162" t="s">
        <v>130</v>
      </c>
      <c r="E189" s="163" t="s">
        <v>204</v>
      </c>
      <c r="F189" s="164" t="s">
        <v>205</v>
      </c>
      <c r="G189" s="165" t="s">
        <v>153</v>
      </c>
      <c r="H189" s="166">
        <v>60.052999999999997</v>
      </c>
      <c r="I189" s="167"/>
      <c r="J189" s="168">
        <f>ROUND(I189*H189,2)</f>
        <v>0</v>
      </c>
      <c r="K189" s="164" t="s">
        <v>134</v>
      </c>
      <c r="L189" s="34"/>
      <c r="M189" s="169" t="s">
        <v>1</v>
      </c>
      <c r="N189" s="170" t="s">
        <v>42</v>
      </c>
      <c r="O189" s="59"/>
      <c r="P189" s="171">
        <f>O189*H189</f>
        <v>0</v>
      </c>
      <c r="Q189" s="171">
        <v>0</v>
      </c>
      <c r="R189" s="171">
        <f>Q189*H189</f>
        <v>0</v>
      </c>
      <c r="S189" s="171">
        <v>0</v>
      </c>
      <c r="T189" s="172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73" t="s">
        <v>135</v>
      </c>
      <c r="AT189" s="173" t="s">
        <v>130</v>
      </c>
      <c r="AU189" s="173" t="s">
        <v>87</v>
      </c>
      <c r="AY189" s="18" t="s">
        <v>127</v>
      </c>
      <c r="BE189" s="174">
        <f>IF(N189="základní",J189,0)</f>
        <v>0</v>
      </c>
      <c r="BF189" s="174">
        <f>IF(N189="snížená",J189,0)</f>
        <v>0</v>
      </c>
      <c r="BG189" s="174">
        <f>IF(N189="zákl. přenesená",J189,0)</f>
        <v>0</v>
      </c>
      <c r="BH189" s="174">
        <f>IF(N189="sníž. přenesená",J189,0)</f>
        <v>0</v>
      </c>
      <c r="BI189" s="174">
        <f>IF(N189="nulová",J189,0)</f>
        <v>0</v>
      </c>
      <c r="BJ189" s="18" t="s">
        <v>85</v>
      </c>
      <c r="BK189" s="174">
        <f>ROUND(I189*H189,2)</f>
        <v>0</v>
      </c>
      <c r="BL189" s="18" t="s">
        <v>135</v>
      </c>
      <c r="BM189" s="173" t="s">
        <v>206</v>
      </c>
    </row>
    <row r="190" spans="1:65" s="2" customFormat="1" ht="24" customHeight="1">
      <c r="A190" s="33"/>
      <c r="B190" s="161"/>
      <c r="C190" s="162" t="s">
        <v>207</v>
      </c>
      <c r="D190" s="162" t="s">
        <v>130</v>
      </c>
      <c r="E190" s="163" t="s">
        <v>208</v>
      </c>
      <c r="F190" s="164" t="s">
        <v>209</v>
      </c>
      <c r="G190" s="165" t="s">
        <v>153</v>
      </c>
      <c r="H190" s="166">
        <v>540.47699999999998</v>
      </c>
      <c r="I190" s="167"/>
      <c r="J190" s="168">
        <f>ROUND(I190*H190,2)</f>
        <v>0</v>
      </c>
      <c r="K190" s="164" t="s">
        <v>134</v>
      </c>
      <c r="L190" s="34"/>
      <c r="M190" s="169" t="s">
        <v>1</v>
      </c>
      <c r="N190" s="170" t="s">
        <v>42</v>
      </c>
      <c r="O190" s="59"/>
      <c r="P190" s="171">
        <f>O190*H190</f>
        <v>0</v>
      </c>
      <c r="Q190" s="171">
        <v>0</v>
      </c>
      <c r="R190" s="171">
        <f>Q190*H190</f>
        <v>0</v>
      </c>
      <c r="S190" s="171">
        <v>0</v>
      </c>
      <c r="T190" s="172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73" t="s">
        <v>135</v>
      </c>
      <c r="AT190" s="173" t="s">
        <v>130</v>
      </c>
      <c r="AU190" s="173" t="s">
        <v>87</v>
      </c>
      <c r="AY190" s="18" t="s">
        <v>127</v>
      </c>
      <c r="BE190" s="174">
        <f>IF(N190="základní",J190,0)</f>
        <v>0</v>
      </c>
      <c r="BF190" s="174">
        <f>IF(N190="snížená",J190,0)</f>
        <v>0</v>
      </c>
      <c r="BG190" s="174">
        <f>IF(N190="zákl. přenesená",J190,0)</f>
        <v>0</v>
      </c>
      <c r="BH190" s="174">
        <f>IF(N190="sníž. přenesená",J190,0)</f>
        <v>0</v>
      </c>
      <c r="BI190" s="174">
        <f>IF(N190="nulová",J190,0)</f>
        <v>0</v>
      </c>
      <c r="BJ190" s="18" t="s">
        <v>85</v>
      </c>
      <c r="BK190" s="174">
        <f>ROUND(I190*H190,2)</f>
        <v>0</v>
      </c>
      <c r="BL190" s="18" t="s">
        <v>135</v>
      </c>
      <c r="BM190" s="173" t="s">
        <v>210</v>
      </c>
    </row>
    <row r="191" spans="1:65" s="14" customFormat="1" ht="11.25">
      <c r="B191" s="183"/>
      <c r="D191" s="176" t="s">
        <v>137</v>
      </c>
      <c r="F191" s="185" t="s">
        <v>211</v>
      </c>
      <c r="H191" s="186">
        <v>540.47699999999998</v>
      </c>
      <c r="I191" s="187"/>
      <c r="L191" s="183"/>
      <c r="M191" s="188"/>
      <c r="N191" s="189"/>
      <c r="O191" s="189"/>
      <c r="P191" s="189"/>
      <c r="Q191" s="189"/>
      <c r="R191" s="189"/>
      <c r="S191" s="189"/>
      <c r="T191" s="190"/>
      <c r="AT191" s="184" t="s">
        <v>137</v>
      </c>
      <c r="AU191" s="184" t="s">
        <v>87</v>
      </c>
      <c r="AV191" s="14" t="s">
        <v>87</v>
      </c>
      <c r="AW191" s="14" t="s">
        <v>3</v>
      </c>
      <c r="AX191" s="14" t="s">
        <v>85</v>
      </c>
      <c r="AY191" s="184" t="s">
        <v>127</v>
      </c>
    </row>
    <row r="192" spans="1:65" s="2" customFormat="1" ht="24" customHeight="1">
      <c r="A192" s="33"/>
      <c r="B192" s="161"/>
      <c r="C192" s="162" t="s">
        <v>212</v>
      </c>
      <c r="D192" s="162" t="s">
        <v>130</v>
      </c>
      <c r="E192" s="163" t="s">
        <v>213</v>
      </c>
      <c r="F192" s="164" t="s">
        <v>214</v>
      </c>
      <c r="G192" s="165" t="s">
        <v>153</v>
      </c>
      <c r="H192" s="166">
        <v>14.664999999999999</v>
      </c>
      <c r="I192" s="167"/>
      <c r="J192" s="168">
        <f>ROUND(I192*H192,2)</f>
        <v>0</v>
      </c>
      <c r="K192" s="164" t="s">
        <v>134</v>
      </c>
      <c r="L192" s="34"/>
      <c r="M192" s="169" t="s">
        <v>1</v>
      </c>
      <c r="N192" s="170" t="s">
        <v>42</v>
      </c>
      <c r="O192" s="59"/>
      <c r="P192" s="171">
        <f>O192*H192</f>
        <v>0</v>
      </c>
      <c r="Q192" s="171">
        <v>0</v>
      </c>
      <c r="R192" s="171">
        <f>Q192*H192</f>
        <v>0</v>
      </c>
      <c r="S192" s="171">
        <v>0</v>
      </c>
      <c r="T192" s="172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73" t="s">
        <v>135</v>
      </c>
      <c r="AT192" s="173" t="s">
        <v>130</v>
      </c>
      <c r="AU192" s="173" t="s">
        <v>87</v>
      </c>
      <c r="AY192" s="18" t="s">
        <v>127</v>
      </c>
      <c r="BE192" s="174">
        <f>IF(N192="základní",J192,0)</f>
        <v>0</v>
      </c>
      <c r="BF192" s="174">
        <f>IF(N192="snížená",J192,0)</f>
        <v>0</v>
      </c>
      <c r="BG192" s="174">
        <f>IF(N192="zákl. přenesená",J192,0)</f>
        <v>0</v>
      </c>
      <c r="BH192" s="174">
        <f>IF(N192="sníž. přenesená",J192,0)</f>
        <v>0</v>
      </c>
      <c r="BI192" s="174">
        <f>IF(N192="nulová",J192,0)</f>
        <v>0</v>
      </c>
      <c r="BJ192" s="18" t="s">
        <v>85</v>
      </c>
      <c r="BK192" s="174">
        <f>ROUND(I192*H192,2)</f>
        <v>0</v>
      </c>
      <c r="BL192" s="18" t="s">
        <v>135</v>
      </c>
      <c r="BM192" s="173" t="s">
        <v>215</v>
      </c>
    </row>
    <row r="193" spans="1:65" s="14" customFormat="1" ht="11.25">
      <c r="B193" s="183"/>
      <c r="D193" s="176" t="s">
        <v>137</v>
      </c>
      <c r="E193" s="184" t="s">
        <v>1</v>
      </c>
      <c r="F193" s="185" t="s">
        <v>216</v>
      </c>
      <c r="H193" s="186">
        <v>14.664999999999999</v>
      </c>
      <c r="I193" s="187"/>
      <c r="L193" s="183"/>
      <c r="M193" s="188"/>
      <c r="N193" s="189"/>
      <c r="O193" s="189"/>
      <c r="P193" s="189"/>
      <c r="Q193" s="189"/>
      <c r="R193" s="189"/>
      <c r="S193" s="189"/>
      <c r="T193" s="190"/>
      <c r="AT193" s="184" t="s">
        <v>137</v>
      </c>
      <c r="AU193" s="184" t="s">
        <v>87</v>
      </c>
      <c r="AV193" s="14" t="s">
        <v>87</v>
      </c>
      <c r="AW193" s="14" t="s">
        <v>33</v>
      </c>
      <c r="AX193" s="14" t="s">
        <v>85</v>
      </c>
      <c r="AY193" s="184" t="s">
        <v>127</v>
      </c>
    </row>
    <row r="194" spans="1:65" s="2" customFormat="1" ht="36" customHeight="1">
      <c r="A194" s="33"/>
      <c r="B194" s="161"/>
      <c r="C194" s="162" t="s">
        <v>8</v>
      </c>
      <c r="D194" s="162" t="s">
        <v>130</v>
      </c>
      <c r="E194" s="163" t="s">
        <v>217</v>
      </c>
      <c r="F194" s="164" t="s">
        <v>218</v>
      </c>
      <c r="G194" s="165" t="s">
        <v>153</v>
      </c>
      <c r="H194" s="166">
        <v>2.1509999999999998</v>
      </c>
      <c r="I194" s="167"/>
      <c r="J194" s="168">
        <f>ROUND(I194*H194,2)</f>
        <v>0</v>
      </c>
      <c r="K194" s="164" t="s">
        <v>134</v>
      </c>
      <c r="L194" s="34"/>
      <c r="M194" s="169" t="s">
        <v>1</v>
      </c>
      <c r="N194" s="170" t="s">
        <v>42</v>
      </c>
      <c r="O194" s="59"/>
      <c r="P194" s="171">
        <f>O194*H194</f>
        <v>0</v>
      </c>
      <c r="Q194" s="171">
        <v>0</v>
      </c>
      <c r="R194" s="171">
        <f>Q194*H194</f>
        <v>0</v>
      </c>
      <c r="S194" s="171">
        <v>0</v>
      </c>
      <c r="T194" s="172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73" t="s">
        <v>135</v>
      </c>
      <c r="AT194" s="173" t="s">
        <v>130</v>
      </c>
      <c r="AU194" s="173" t="s">
        <v>87</v>
      </c>
      <c r="AY194" s="18" t="s">
        <v>127</v>
      </c>
      <c r="BE194" s="174">
        <f>IF(N194="základní",J194,0)</f>
        <v>0</v>
      </c>
      <c r="BF194" s="174">
        <f>IF(N194="snížená",J194,0)</f>
        <v>0</v>
      </c>
      <c r="BG194" s="174">
        <f>IF(N194="zákl. přenesená",J194,0)</f>
        <v>0</v>
      </c>
      <c r="BH194" s="174">
        <f>IF(N194="sníž. přenesená",J194,0)</f>
        <v>0</v>
      </c>
      <c r="BI194" s="174">
        <f>IF(N194="nulová",J194,0)</f>
        <v>0</v>
      </c>
      <c r="BJ194" s="18" t="s">
        <v>85</v>
      </c>
      <c r="BK194" s="174">
        <f>ROUND(I194*H194,2)</f>
        <v>0</v>
      </c>
      <c r="BL194" s="18" t="s">
        <v>135</v>
      </c>
      <c r="BM194" s="173" t="s">
        <v>219</v>
      </c>
    </row>
    <row r="195" spans="1:65" s="14" customFormat="1" ht="11.25">
      <c r="B195" s="183"/>
      <c r="D195" s="176" t="s">
        <v>137</v>
      </c>
      <c r="E195" s="184" t="s">
        <v>1</v>
      </c>
      <c r="F195" s="185" t="s">
        <v>220</v>
      </c>
      <c r="H195" s="186">
        <v>2.1509999999999998</v>
      </c>
      <c r="I195" s="187"/>
      <c r="L195" s="183"/>
      <c r="M195" s="188"/>
      <c r="N195" s="189"/>
      <c r="O195" s="189"/>
      <c r="P195" s="189"/>
      <c r="Q195" s="189"/>
      <c r="R195" s="189"/>
      <c r="S195" s="189"/>
      <c r="T195" s="190"/>
      <c r="AT195" s="184" t="s">
        <v>137</v>
      </c>
      <c r="AU195" s="184" t="s">
        <v>87</v>
      </c>
      <c r="AV195" s="14" t="s">
        <v>87</v>
      </c>
      <c r="AW195" s="14" t="s">
        <v>33</v>
      </c>
      <c r="AX195" s="14" t="s">
        <v>85</v>
      </c>
      <c r="AY195" s="184" t="s">
        <v>127</v>
      </c>
    </row>
    <row r="196" spans="1:65" s="2" customFormat="1" ht="24" customHeight="1">
      <c r="A196" s="33"/>
      <c r="B196" s="161"/>
      <c r="C196" s="162" t="s">
        <v>221</v>
      </c>
      <c r="D196" s="162" t="s">
        <v>130</v>
      </c>
      <c r="E196" s="163" t="s">
        <v>222</v>
      </c>
      <c r="F196" s="164" t="s">
        <v>223</v>
      </c>
      <c r="G196" s="165" t="s">
        <v>153</v>
      </c>
      <c r="H196" s="166">
        <v>43.238</v>
      </c>
      <c r="I196" s="167"/>
      <c r="J196" s="168">
        <f>ROUND(I196*H196,2)</f>
        <v>0</v>
      </c>
      <c r="K196" s="164" t="s">
        <v>134</v>
      </c>
      <c r="L196" s="34"/>
      <c r="M196" s="169" t="s">
        <v>1</v>
      </c>
      <c r="N196" s="170" t="s">
        <v>42</v>
      </c>
      <c r="O196" s="59"/>
      <c r="P196" s="171">
        <f>O196*H196</f>
        <v>0</v>
      </c>
      <c r="Q196" s="171">
        <v>0</v>
      </c>
      <c r="R196" s="171">
        <f>Q196*H196</f>
        <v>0</v>
      </c>
      <c r="S196" s="171">
        <v>0</v>
      </c>
      <c r="T196" s="172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73" t="s">
        <v>135</v>
      </c>
      <c r="AT196" s="173" t="s">
        <v>130</v>
      </c>
      <c r="AU196" s="173" t="s">
        <v>87</v>
      </c>
      <c r="AY196" s="18" t="s">
        <v>127</v>
      </c>
      <c r="BE196" s="174">
        <f>IF(N196="základní",J196,0)</f>
        <v>0</v>
      </c>
      <c r="BF196" s="174">
        <f>IF(N196="snížená",J196,0)</f>
        <v>0</v>
      </c>
      <c r="BG196" s="174">
        <f>IF(N196="zákl. přenesená",J196,0)</f>
        <v>0</v>
      </c>
      <c r="BH196" s="174">
        <f>IF(N196="sníž. přenesená",J196,0)</f>
        <v>0</v>
      </c>
      <c r="BI196" s="174">
        <f>IF(N196="nulová",J196,0)</f>
        <v>0</v>
      </c>
      <c r="BJ196" s="18" t="s">
        <v>85</v>
      </c>
      <c r="BK196" s="174">
        <f>ROUND(I196*H196,2)</f>
        <v>0</v>
      </c>
      <c r="BL196" s="18" t="s">
        <v>135</v>
      </c>
      <c r="BM196" s="173" t="s">
        <v>224</v>
      </c>
    </row>
    <row r="197" spans="1:65" s="12" customFormat="1" ht="22.9" customHeight="1">
      <c r="B197" s="148"/>
      <c r="D197" s="149" t="s">
        <v>76</v>
      </c>
      <c r="E197" s="159" t="s">
        <v>225</v>
      </c>
      <c r="F197" s="159" t="s">
        <v>226</v>
      </c>
      <c r="I197" s="151"/>
      <c r="J197" s="160">
        <f>BK197</f>
        <v>0</v>
      </c>
      <c r="L197" s="148"/>
      <c r="M197" s="153"/>
      <c r="N197" s="154"/>
      <c r="O197" s="154"/>
      <c r="P197" s="155">
        <f>P198</f>
        <v>0</v>
      </c>
      <c r="Q197" s="154"/>
      <c r="R197" s="155">
        <f>R198</f>
        <v>0</v>
      </c>
      <c r="S197" s="154"/>
      <c r="T197" s="156">
        <f>T198</f>
        <v>0</v>
      </c>
      <c r="AR197" s="149" t="s">
        <v>85</v>
      </c>
      <c r="AT197" s="157" t="s">
        <v>76</v>
      </c>
      <c r="AU197" s="157" t="s">
        <v>85</v>
      </c>
      <c r="AY197" s="149" t="s">
        <v>127</v>
      </c>
      <c r="BK197" s="158">
        <f>BK198</f>
        <v>0</v>
      </c>
    </row>
    <row r="198" spans="1:65" s="2" customFormat="1" ht="16.5" customHeight="1">
      <c r="A198" s="33"/>
      <c r="B198" s="161"/>
      <c r="C198" s="162" t="s">
        <v>227</v>
      </c>
      <c r="D198" s="162" t="s">
        <v>130</v>
      </c>
      <c r="E198" s="163" t="s">
        <v>228</v>
      </c>
      <c r="F198" s="164" t="s">
        <v>229</v>
      </c>
      <c r="G198" s="165" t="s">
        <v>153</v>
      </c>
      <c r="H198" s="166">
        <v>15.406000000000001</v>
      </c>
      <c r="I198" s="167"/>
      <c r="J198" s="168">
        <f>ROUND(I198*H198,2)</f>
        <v>0</v>
      </c>
      <c r="K198" s="164" t="s">
        <v>134</v>
      </c>
      <c r="L198" s="34"/>
      <c r="M198" s="169" t="s">
        <v>1</v>
      </c>
      <c r="N198" s="170" t="s">
        <v>42</v>
      </c>
      <c r="O198" s="59"/>
      <c r="P198" s="171">
        <f>O198*H198</f>
        <v>0</v>
      </c>
      <c r="Q198" s="171">
        <v>0</v>
      </c>
      <c r="R198" s="171">
        <f>Q198*H198</f>
        <v>0</v>
      </c>
      <c r="S198" s="171">
        <v>0</v>
      </c>
      <c r="T198" s="172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73" t="s">
        <v>135</v>
      </c>
      <c r="AT198" s="173" t="s">
        <v>130</v>
      </c>
      <c r="AU198" s="173" t="s">
        <v>87</v>
      </c>
      <c r="AY198" s="18" t="s">
        <v>127</v>
      </c>
      <c r="BE198" s="174">
        <f>IF(N198="základní",J198,0)</f>
        <v>0</v>
      </c>
      <c r="BF198" s="174">
        <f>IF(N198="snížená",J198,0)</f>
        <v>0</v>
      </c>
      <c r="BG198" s="174">
        <f>IF(N198="zákl. přenesená",J198,0)</f>
        <v>0</v>
      </c>
      <c r="BH198" s="174">
        <f>IF(N198="sníž. přenesená",J198,0)</f>
        <v>0</v>
      </c>
      <c r="BI198" s="174">
        <f>IF(N198="nulová",J198,0)</f>
        <v>0</v>
      </c>
      <c r="BJ198" s="18" t="s">
        <v>85</v>
      </c>
      <c r="BK198" s="174">
        <f>ROUND(I198*H198,2)</f>
        <v>0</v>
      </c>
      <c r="BL198" s="18" t="s">
        <v>135</v>
      </c>
      <c r="BM198" s="173" t="s">
        <v>230</v>
      </c>
    </row>
    <row r="199" spans="1:65" s="12" customFormat="1" ht="25.9" customHeight="1">
      <c r="B199" s="148"/>
      <c r="D199" s="149" t="s">
        <v>76</v>
      </c>
      <c r="E199" s="150" t="s">
        <v>231</v>
      </c>
      <c r="F199" s="150" t="s">
        <v>232</v>
      </c>
      <c r="I199" s="151"/>
      <c r="J199" s="152">
        <f>BK199</f>
        <v>0</v>
      </c>
      <c r="L199" s="148"/>
      <c r="M199" s="153"/>
      <c r="N199" s="154"/>
      <c r="O199" s="154"/>
      <c r="P199" s="155">
        <f>P200+P225+P253+P303+P325</f>
        <v>0</v>
      </c>
      <c r="Q199" s="154"/>
      <c r="R199" s="155">
        <f>R200+R225+R253+R303+R325</f>
        <v>14.6603303</v>
      </c>
      <c r="S199" s="154"/>
      <c r="T199" s="156">
        <f>T200+T225+T253+T303+T325</f>
        <v>16.815083999999999</v>
      </c>
      <c r="AR199" s="149" t="s">
        <v>87</v>
      </c>
      <c r="AT199" s="157" t="s">
        <v>76</v>
      </c>
      <c r="AU199" s="157" t="s">
        <v>77</v>
      </c>
      <c r="AY199" s="149" t="s">
        <v>127</v>
      </c>
      <c r="BK199" s="158">
        <f>BK200+BK225+BK253+BK303+BK325</f>
        <v>0</v>
      </c>
    </row>
    <row r="200" spans="1:65" s="12" customFormat="1" ht="22.9" customHeight="1">
      <c r="B200" s="148"/>
      <c r="D200" s="149" t="s">
        <v>76</v>
      </c>
      <c r="E200" s="159" t="s">
        <v>233</v>
      </c>
      <c r="F200" s="159" t="s">
        <v>234</v>
      </c>
      <c r="I200" s="151"/>
      <c r="J200" s="160">
        <f>BK200</f>
        <v>0</v>
      </c>
      <c r="L200" s="148"/>
      <c r="M200" s="153"/>
      <c r="N200" s="154"/>
      <c r="O200" s="154"/>
      <c r="P200" s="155">
        <f>SUM(P201:P224)</f>
        <v>0</v>
      </c>
      <c r="Q200" s="154"/>
      <c r="R200" s="155">
        <f>SUM(R201:R224)</f>
        <v>0.60456785999999996</v>
      </c>
      <c r="S200" s="154"/>
      <c r="T200" s="156">
        <f>SUM(T201:T224)</f>
        <v>0.16080000000000003</v>
      </c>
      <c r="AR200" s="149" t="s">
        <v>87</v>
      </c>
      <c r="AT200" s="157" t="s">
        <v>76</v>
      </c>
      <c r="AU200" s="157" t="s">
        <v>85</v>
      </c>
      <c r="AY200" s="149" t="s">
        <v>127</v>
      </c>
      <c r="BK200" s="158">
        <f>SUM(BK201:BK224)</f>
        <v>0</v>
      </c>
    </row>
    <row r="201" spans="1:65" s="2" customFormat="1" ht="24" customHeight="1">
      <c r="A201" s="33"/>
      <c r="B201" s="161"/>
      <c r="C201" s="162" t="s">
        <v>235</v>
      </c>
      <c r="D201" s="162" t="s">
        <v>130</v>
      </c>
      <c r="E201" s="163" t="s">
        <v>236</v>
      </c>
      <c r="F201" s="164" t="s">
        <v>237</v>
      </c>
      <c r="G201" s="165" t="s">
        <v>133</v>
      </c>
      <c r="H201" s="166">
        <v>106.892</v>
      </c>
      <c r="I201" s="167"/>
      <c r="J201" s="168">
        <f>ROUND(I201*H201,2)</f>
        <v>0</v>
      </c>
      <c r="K201" s="164" t="s">
        <v>134</v>
      </c>
      <c r="L201" s="34"/>
      <c r="M201" s="169" t="s">
        <v>1</v>
      </c>
      <c r="N201" s="170" t="s">
        <v>42</v>
      </c>
      <c r="O201" s="59"/>
      <c r="P201" s="171">
        <f>O201*H201</f>
        <v>0</v>
      </c>
      <c r="Q201" s="171">
        <v>0</v>
      </c>
      <c r="R201" s="171">
        <f>Q201*H201</f>
        <v>0</v>
      </c>
      <c r="S201" s="171">
        <v>0</v>
      </c>
      <c r="T201" s="172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73" t="s">
        <v>221</v>
      </c>
      <c r="AT201" s="173" t="s">
        <v>130</v>
      </c>
      <c r="AU201" s="173" t="s">
        <v>87</v>
      </c>
      <c r="AY201" s="18" t="s">
        <v>127</v>
      </c>
      <c r="BE201" s="174">
        <f>IF(N201="základní",J201,0)</f>
        <v>0</v>
      </c>
      <c r="BF201" s="174">
        <f>IF(N201="snížená",J201,0)</f>
        <v>0</v>
      </c>
      <c r="BG201" s="174">
        <f>IF(N201="zákl. přenesená",J201,0)</f>
        <v>0</v>
      </c>
      <c r="BH201" s="174">
        <f>IF(N201="sníž. přenesená",J201,0)</f>
        <v>0</v>
      </c>
      <c r="BI201" s="174">
        <f>IF(N201="nulová",J201,0)</f>
        <v>0</v>
      </c>
      <c r="BJ201" s="18" t="s">
        <v>85</v>
      </c>
      <c r="BK201" s="174">
        <f>ROUND(I201*H201,2)</f>
        <v>0</v>
      </c>
      <c r="BL201" s="18" t="s">
        <v>221</v>
      </c>
      <c r="BM201" s="173" t="s">
        <v>238</v>
      </c>
    </row>
    <row r="202" spans="1:65" s="13" customFormat="1" ht="11.25">
      <c r="B202" s="175"/>
      <c r="D202" s="176" t="s">
        <v>137</v>
      </c>
      <c r="E202" s="177" t="s">
        <v>1</v>
      </c>
      <c r="F202" s="178" t="s">
        <v>138</v>
      </c>
      <c r="H202" s="177" t="s">
        <v>1</v>
      </c>
      <c r="I202" s="179"/>
      <c r="L202" s="175"/>
      <c r="M202" s="180"/>
      <c r="N202" s="181"/>
      <c r="O202" s="181"/>
      <c r="P202" s="181"/>
      <c r="Q202" s="181"/>
      <c r="R202" s="181"/>
      <c r="S202" s="181"/>
      <c r="T202" s="182"/>
      <c r="AT202" s="177" t="s">
        <v>137</v>
      </c>
      <c r="AU202" s="177" t="s">
        <v>87</v>
      </c>
      <c r="AV202" s="13" t="s">
        <v>85</v>
      </c>
      <c r="AW202" s="13" t="s">
        <v>33</v>
      </c>
      <c r="AX202" s="13" t="s">
        <v>77</v>
      </c>
      <c r="AY202" s="177" t="s">
        <v>127</v>
      </c>
    </row>
    <row r="203" spans="1:65" s="14" customFormat="1" ht="11.25">
      <c r="B203" s="183"/>
      <c r="D203" s="176" t="s">
        <v>137</v>
      </c>
      <c r="E203" s="184" t="s">
        <v>1</v>
      </c>
      <c r="F203" s="185" t="s">
        <v>139</v>
      </c>
      <c r="H203" s="186">
        <v>74</v>
      </c>
      <c r="I203" s="187"/>
      <c r="L203" s="183"/>
      <c r="M203" s="188"/>
      <c r="N203" s="189"/>
      <c r="O203" s="189"/>
      <c r="P203" s="189"/>
      <c r="Q203" s="189"/>
      <c r="R203" s="189"/>
      <c r="S203" s="189"/>
      <c r="T203" s="190"/>
      <c r="AT203" s="184" t="s">
        <v>137</v>
      </c>
      <c r="AU203" s="184" t="s">
        <v>87</v>
      </c>
      <c r="AV203" s="14" t="s">
        <v>87</v>
      </c>
      <c r="AW203" s="14" t="s">
        <v>33</v>
      </c>
      <c r="AX203" s="14" t="s">
        <v>77</v>
      </c>
      <c r="AY203" s="184" t="s">
        <v>127</v>
      </c>
    </row>
    <row r="204" spans="1:65" s="13" customFormat="1" ht="11.25">
      <c r="B204" s="175"/>
      <c r="D204" s="176" t="s">
        <v>137</v>
      </c>
      <c r="E204" s="177" t="s">
        <v>1</v>
      </c>
      <c r="F204" s="178" t="s">
        <v>140</v>
      </c>
      <c r="H204" s="177" t="s">
        <v>1</v>
      </c>
      <c r="I204" s="179"/>
      <c r="L204" s="175"/>
      <c r="M204" s="180"/>
      <c r="N204" s="181"/>
      <c r="O204" s="181"/>
      <c r="P204" s="181"/>
      <c r="Q204" s="181"/>
      <c r="R204" s="181"/>
      <c r="S204" s="181"/>
      <c r="T204" s="182"/>
      <c r="AT204" s="177" t="s">
        <v>137</v>
      </c>
      <c r="AU204" s="177" t="s">
        <v>87</v>
      </c>
      <c r="AV204" s="13" t="s">
        <v>85</v>
      </c>
      <c r="AW204" s="13" t="s">
        <v>33</v>
      </c>
      <c r="AX204" s="13" t="s">
        <v>77</v>
      </c>
      <c r="AY204" s="177" t="s">
        <v>127</v>
      </c>
    </row>
    <row r="205" spans="1:65" s="14" customFormat="1" ht="11.25">
      <c r="B205" s="183"/>
      <c r="D205" s="176" t="s">
        <v>137</v>
      </c>
      <c r="E205" s="184" t="s">
        <v>1</v>
      </c>
      <c r="F205" s="185" t="s">
        <v>141</v>
      </c>
      <c r="H205" s="186">
        <v>-7.3079999999999998</v>
      </c>
      <c r="I205" s="187"/>
      <c r="L205" s="183"/>
      <c r="M205" s="188"/>
      <c r="N205" s="189"/>
      <c r="O205" s="189"/>
      <c r="P205" s="189"/>
      <c r="Q205" s="189"/>
      <c r="R205" s="189"/>
      <c r="S205" s="189"/>
      <c r="T205" s="190"/>
      <c r="AT205" s="184" t="s">
        <v>137</v>
      </c>
      <c r="AU205" s="184" t="s">
        <v>87</v>
      </c>
      <c r="AV205" s="14" t="s">
        <v>87</v>
      </c>
      <c r="AW205" s="14" t="s">
        <v>33</v>
      </c>
      <c r="AX205" s="14" t="s">
        <v>77</v>
      </c>
      <c r="AY205" s="184" t="s">
        <v>127</v>
      </c>
    </row>
    <row r="206" spans="1:65" s="15" customFormat="1" ht="11.25">
      <c r="B206" s="191"/>
      <c r="D206" s="176" t="s">
        <v>137</v>
      </c>
      <c r="E206" s="192" t="s">
        <v>1</v>
      </c>
      <c r="F206" s="193" t="s">
        <v>142</v>
      </c>
      <c r="H206" s="194">
        <v>66.691999999999993</v>
      </c>
      <c r="I206" s="195"/>
      <c r="L206" s="191"/>
      <c r="M206" s="196"/>
      <c r="N206" s="197"/>
      <c r="O206" s="197"/>
      <c r="P206" s="197"/>
      <c r="Q206" s="197"/>
      <c r="R206" s="197"/>
      <c r="S206" s="197"/>
      <c r="T206" s="198"/>
      <c r="AT206" s="192" t="s">
        <v>137</v>
      </c>
      <c r="AU206" s="192" t="s">
        <v>87</v>
      </c>
      <c r="AV206" s="15" t="s">
        <v>143</v>
      </c>
      <c r="AW206" s="15" t="s">
        <v>33</v>
      </c>
      <c r="AX206" s="15" t="s">
        <v>77</v>
      </c>
      <c r="AY206" s="192" t="s">
        <v>127</v>
      </c>
    </row>
    <row r="207" spans="1:65" s="14" customFormat="1" ht="11.25">
      <c r="B207" s="183"/>
      <c r="D207" s="176" t="s">
        <v>137</v>
      </c>
      <c r="E207" s="184" t="s">
        <v>1</v>
      </c>
      <c r="F207" s="185" t="s">
        <v>144</v>
      </c>
      <c r="H207" s="186">
        <v>40.200000000000003</v>
      </c>
      <c r="I207" s="187"/>
      <c r="L207" s="183"/>
      <c r="M207" s="188"/>
      <c r="N207" s="189"/>
      <c r="O207" s="189"/>
      <c r="P207" s="189"/>
      <c r="Q207" s="189"/>
      <c r="R207" s="189"/>
      <c r="S207" s="189"/>
      <c r="T207" s="190"/>
      <c r="AT207" s="184" t="s">
        <v>137</v>
      </c>
      <c r="AU207" s="184" t="s">
        <v>87</v>
      </c>
      <c r="AV207" s="14" t="s">
        <v>87</v>
      </c>
      <c r="AW207" s="14" t="s">
        <v>33</v>
      </c>
      <c r="AX207" s="14" t="s">
        <v>77</v>
      </c>
      <c r="AY207" s="184" t="s">
        <v>127</v>
      </c>
    </row>
    <row r="208" spans="1:65" s="16" customFormat="1" ht="11.25">
      <c r="B208" s="199"/>
      <c r="D208" s="176" t="s">
        <v>137</v>
      </c>
      <c r="E208" s="200" t="s">
        <v>1</v>
      </c>
      <c r="F208" s="201" t="s">
        <v>145</v>
      </c>
      <c r="H208" s="202">
        <v>106.892</v>
      </c>
      <c r="I208" s="203"/>
      <c r="L208" s="199"/>
      <c r="M208" s="204"/>
      <c r="N208" s="205"/>
      <c r="O208" s="205"/>
      <c r="P208" s="205"/>
      <c r="Q208" s="205"/>
      <c r="R208" s="205"/>
      <c r="S208" s="205"/>
      <c r="T208" s="206"/>
      <c r="AT208" s="200" t="s">
        <v>137</v>
      </c>
      <c r="AU208" s="200" t="s">
        <v>87</v>
      </c>
      <c r="AV208" s="16" t="s">
        <v>135</v>
      </c>
      <c r="AW208" s="16" t="s">
        <v>33</v>
      </c>
      <c r="AX208" s="16" t="s">
        <v>85</v>
      </c>
      <c r="AY208" s="200" t="s">
        <v>127</v>
      </c>
    </row>
    <row r="209" spans="1:65" s="2" customFormat="1" ht="16.5" customHeight="1">
      <c r="A209" s="33"/>
      <c r="B209" s="161"/>
      <c r="C209" s="207" t="s">
        <v>239</v>
      </c>
      <c r="D209" s="207" t="s">
        <v>240</v>
      </c>
      <c r="E209" s="208" t="s">
        <v>241</v>
      </c>
      <c r="F209" s="209" t="s">
        <v>242</v>
      </c>
      <c r="G209" s="210" t="s">
        <v>153</v>
      </c>
      <c r="H209" s="211">
        <v>3.2000000000000001E-2</v>
      </c>
      <c r="I209" s="212"/>
      <c r="J209" s="213">
        <f>ROUND(I209*H209,2)</f>
        <v>0</v>
      </c>
      <c r="K209" s="209" t="s">
        <v>134</v>
      </c>
      <c r="L209" s="214"/>
      <c r="M209" s="215" t="s">
        <v>1</v>
      </c>
      <c r="N209" s="216" t="s">
        <v>42</v>
      </c>
      <c r="O209" s="59"/>
      <c r="P209" s="171">
        <f>O209*H209</f>
        <v>0</v>
      </c>
      <c r="Q209" s="171">
        <v>1</v>
      </c>
      <c r="R209" s="171">
        <f>Q209*H209</f>
        <v>3.2000000000000001E-2</v>
      </c>
      <c r="S209" s="171">
        <v>0</v>
      </c>
      <c r="T209" s="172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73" t="s">
        <v>243</v>
      </c>
      <c r="AT209" s="173" t="s">
        <v>240</v>
      </c>
      <c r="AU209" s="173" t="s">
        <v>87</v>
      </c>
      <c r="AY209" s="18" t="s">
        <v>127</v>
      </c>
      <c r="BE209" s="174">
        <f>IF(N209="základní",J209,0)</f>
        <v>0</v>
      </c>
      <c r="BF209" s="174">
        <f>IF(N209="snížená",J209,0)</f>
        <v>0</v>
      </c>
      <c r="BG209" s="174">
        <f>IF(N209="zákl. přenesená",J209,0)</f>
        <v>0</v>
      </c>
      <c r="BH209" s="174">
        <f>IF(N209="sníž. přenesená",J209,0)</f>
        <v>0</v>
      </c>
      <c r="BI209" s="174">
        <f>IF(N209="nulová",J209,0)</f>
        <v>0</v>
      </c>
      <c r="BJ209" s="18" t="s">
        <v>85</v>
      </c>
      <c r="BK209" s="174">
        <f>ROUND(I209*H209,2)</f>
        <v>0</v>
      </c>
      <c r="BL209" s="18" t="s">
        <v>221</v>
      </c>
      <c r="BM209" s="173" t="s">
        <v>244</v>
      </c>
    </row>
    <row r="210" spans="1:65" s="14" customFormat="1" ht="11.25">
      <c r="B210" s="183"/>
      <c r="D210" s="176" t="s">
        <v>137</v>
      </c>
      <c r="F210" s="185" t="s">
        <v>245</v>
      </c>
      <c r="H210" s="186">
        <v>3.2000000000000001E-2</v>
      </c>
      <c r="I210" s="187"/>
      <c r="L210" s="183"/>
      <c r="M210" s="188"/>
      <c r="N210" s="189"/>
      <c r="O210" s="189"/>
      <c r="P210" s="189"/>
      <c r="Q210" s="189"/>
      <c r="R210" s="189"/>
      <c r="S210" s="189"/>
      <c r="T210" s="190"/>
      <c r="AT210" s="184" t="s">
        <v>137</v>
      </c>
      <c r="AU210" s="184" t="s">
        <v>87</v>
      </c>
      <c r="AV210" s="14" t="s">
        <v>87</v>
      </c>
      <c r="AW210" s="14" t="s">
        <v>3</v>
      </c>
      <c r="AX210" s="14" t="s">
        <v>85</v>
      </c>
      <c r="AY210" s="184" t="s">
        <v>127</v>
      </c>
    </row>
    <row r="211" spans="1:65" s="2" customFormat="1" ht="16.5" customHeight="1">
      <c r="A211" s="33"/>
      <c r="B211" s="161"/>
      <c r="C211" s="162" t="s">
        <v>246</v>
      </c>
      <c r="D211" s="162" t="s">
        <v>130</v>
      </c>
      <c r="E211" s="163" t="s">
        <v>247</v>
      </c>
      <c r="F211" s="164" t="s">
        <v>248</v>
      </c>
      <c r="G211" s="165" t="s">
        <v>133</v>
      </c>
      <c r="H211" s="166">
        <v>40.200000000000003</v>
      </c>
      <c r="I211" s="167"/>
      <c r="J211" s="168">
        <f>ROUND(I211*H211,2)</f>
        <v>0</v>
      </c>
      <c r="K211" s="164" t="s">
        <v>134</v>
      </c>
      <c r="L211" s="34"/>
      <c r="M211" s="169" t="s">
        <v>1</v>
      </c>
      <c r="N211" s="170" t="s">
        <v>42</v>
      </c>
      <c r="O211" s="59"/>
      <c r="P211" s="171">
        <f>O211*H211</f>
        <v>0</v>
      </c>
      <c r="Q211" s="171">
        <v>0</v>
      </c>
      <c r="R211" s="171">
        <f>Q211*H211</f>
        <v>0</v>
      </c>
      <c r="S211" s="171">
        <v>4.0000000000000001E-3</v>
      </c>
      <c r="T211" s="172">
        <f>S211*H211</f>
        <v>0.16080000000000003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73" t="s">
        <v>221</v>
      </c>
      <c r="AT211" s="173" t="s">
        <v>130</v>
      </c>
      <c r="AU211" s="173" t="s">
        <v>87</v>
      </c>
      <c r="AY211" s="18" t="s">
        <v>127</v>
      </c>
      <c r="BE211" s="174">
        <f>IF(N211="základní",J211,0)</f>
        <v>0</v>
      </c>
      <c r="BF211" s="174">
        <f>IF(N211="snížená",J211,0)</f>
        <v>0</v>
      </c>
      <c r="BG211" s="174">
        <f>IF(N211="zákl. přenesená",J211,0)</f>
        <v>0</v>
      </c>
      <c r="BH211" s="174">
        <f>IF(N211="sníž. přenesená",J211,0)</f>
        <v>0</v>
      </c>
      <c r="BI211" s="174">
        <f>IF(N211="nulová",J211,0)</f>
        <v>0</v>
      </c>
      <c r="BJ211" s="18" t="s">
        <v>85</v>
      </c>
      <c r="BK211" s="174">
        <f>ROUND(I211*H211,2)</f>
        <v>0</v>
      </c>
      <c r="BL211" s="18" t="s">
        <v>221</v>
      </c>
      <c r="BM211" s="173" t="s">
        <v>249</v>
      </c>
    </row>
    <row r="212" spans="1:65" s="14" customFormat="1" ht="11.25">
      <c r="B212" s="183"/>
      <c r="D212" s="176" t="s">
        <v>137</v>
      </c>
      <c r="E212" s="184" t="s">
        <v>1</v>
      </c>
      <c r="F212" s="185" t="s">
        <v>144</v>
      </c>
      <c r="H212" s="186">
        <v>40.200000000000003</v>
      </c>
      <c r="I212" s="187"/>
      <c r="L212" s="183"/>
      <c r="M212" s="188"/>
      <c r="N212" s="189"/>
      <c r="O212" s="189"/>
      <c r="P212" s="189"/>
      <c r="Q212" s="189"/>
      <c r="R212" s="189"/>
      <c r="S212" s="189"/>
      <c r="T212" s="190"/>
      <c r="AT212" s="184" t="s">
        <v>137</v>
      </c>
      <c r="AU212" s="184" t="s">
        <v>87</v>
      </c>
      <c r="AV212" s="14" t="s">
        <v>87</v>
      </c>
      <c r="AW212" s="14" t="s">
        <v>33</v>
      </c>
      <c r="AX212" s="14" t="s">
        <v>85</v>
      </c>
      <c r="AY212" s="184" t="s">
        <v>127</v>
      </c>
    </row>
    <row r="213" spans="1:65" s="2" customFormat="1" ht="24" customHeight="1">
      <c r="A213" s="33"/>
      <c r="B213" s="161"/>
      <c r="C213" s="162" t="s">
        <v>7</v>
      </c>
      <c r="D213" s="162" t="s">
        <v>130</v>
      </c>
      <c r="E213" s="163" t="s">
        <v>250</v>
      </c>
      <c r="F213" s="164" t="s">
        <v>251</v>
      </c>
      <c r="G213" s="165" t="s">
        <v>133</v>
      </c>
      <c r="H213" s="166">
        <v>106.892</v>
      </c>
      <c r="I213" s="167"/>
      <c r="J213" s="168">
        <f>ROUND(I213*H213,2)</f>
        <v>0</v>
      </c>
      <c r="K213" s="164" t="s">
        <v>134</v>
      </c>
      <c r="L213" s="34"/>
      <c r="M213" s="169" t="s">
        <v>1</v>
      </c>
      <c r="N213" s="170" t="s">
        <v>42</v>
      </c>
      <c r="O213" s="59"/>
      <c r="P213" s="171">
        <f>O213*H213</f>
        <v>0</v>
      </c>
      <c r="Q213" s="171">
        <v>4.0000000000000002E-4</v>
      </c>
      <c r="R213" s="171">
        <f>Q213*H213</f>
        <v>4.2756799999999998E-2</v>
      </c>
      <c r="S213" s="171">
        <v>0</v>
      </c>
      <c r="T213" s="172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73" t="s">
        <v>221</v>
      </c>
      <c r="AT213" s="173" t="s">
        <v>130</v>
      </c>
      <c r="AU213" s="173" t="s">
        <v>87</v>
      </c>
      <c r="AY213" s="18" t="s">
        <v>127</v>
      </c>
      <c r="BE213" s="174">
        <f>IF(N213="základní",J213,0)</f>
        <v>0</v>
      </c>
      <c r="BF213" s="174">
        <f>IF(N213="snížená",J213,0)</f>
        <v>0</v>
      </c>
      <c r="BG213" s="174">
        <f>IF(N213="zákl. přenesená",J213,0)</f>
        <v>0</v>
      </c>
      <c r="BH213" s="174">
        <f>IF(N213="sníž. přenesená",J213,0)</f>
        <v>0</v>
      </c>
      <c r="BI213" s="174">
        <f>IF(N213="nulová",J213,0)</f>
        <v>0</v>
      </c>
      <c r="BJ213" s="18" t="s">
        <v>85</v>
      </c>
      <c r="BK213" s="174">
        <f>ROUND(I213*H213,2)</f>
        <v>0</v>
      </c>
      <c r="BL213" s="18" t="s">
        <v>221</v>
      </c>
      <c r="BM213" s="173" t="s">
        <v>252</v>
      </c>
    </row>
    <row r="214" spans="1:65" s="13" customFormat="1" ht="11.25">
      <c r="B214" s="175"/>
      <c r="D214" s="176" t="s">
        <v>137</v>
      </c>
      <c r="E214" s="177" t="s">
        <v>1</v>
      </c>
      <c r="F214" s="178" t="s">
        <v>138</v>
      </c>
      <c r="H214" s="177" t="s">
        <v>1</v>
      </c>
      <c r="I214" s="179"/>
      <c r="L214" s="175"/>
      <c r="M214" s="180"/>
      <c r="N214" s="181"/>
      <c r="O214" s="181"/>
      <c r="P214" s="181"/>
      <c r="Q214" s="181"/>
      <c r="R214" s="181"/>
      <c r="S214" s="181"/>
      <c r="T214" s="182"/>
      <c r="AT214" s="177" t="s">
        <v>137</v>
      </c>
      <c r="AU214" s="177" t="s">
        <v>87</v>
      </c>
      <c r="AV214" s="13" t="s">
        <v>85</v>
      </c>
      <c r="AW214" s="13" t="s">
        <v>33</v>
      </c>
      <c r="AX214" s="13" t="s">
        <v>77</v>
      </c>
      <c r="AY214" s="177" t="s">
        <v>127</v>
      </c>
    </row>
    <row r="215" spans="1:65" s="14" customFormat="1" ht="11.25">
      <c r="B215" s="183"/>
      <c r="D215" s="176" t="s">
        <v>137</v>
      </c>
      <c r="E215" s="184" t="s">
        <v>1</v>
      </c>
      <c r="F215" s="185" t="s">
        <v>139</v>
      </c>
      <c r="H215" s="186">
        <v>74</v>
      </c>
      <c r="I215" s="187"/>
      <c r="L215" s="183"/>
      <c r="M215" s="188"/>
      <c r="N215" s="189"/>
      <c r="O215" s="189"/>
      <c r="P215" s="189"/>
      <c r="Q215" s="189"/>
      <c r="R215" s="189"/>
      <c r="S215" s="189"/>
      <c r="T215" s="190"/>
      <c r="AT215" s="184" t="s">
        <v>137</v>
      </c>
      <c r="AU215" s="184" t="s">
        <v>87</v>
      </c>
      <c r="AV215" s="14" t="s">
        <v>87</v>
      </c>
      <c r="AW215" s="14" t="s">
        <v>33</v>
      </c>
      <c r="AX215" s="14" t="s">
        <v>77</v>
      </c>
      <c r="AY215" s="184" t="s">
        <v>127</v>
      </c>
    </row>
    <row r="216" spans="1:65" s="13" customFormat="1" ht="11.25">
      <c r="B216" s="175"/>
      <c r="D216" s="176" t="s">
        <v>137</v>
      </c>
      <c r="E216" s="177" t="s">
        <v>1</v>
      </c>
      <c r="F216" s="178" t="s">
        <v>140</v>
      </c>
      <c r="H216" s="177" t="s">
        <v>1</v>
      </c>
      <c r="I216" s="179"/>
      <c r="L216" s="175"/>
      <c r="M216" s="180"/>
      <c r="N216" s="181"/>
      <c r="O216" s="181"/>
      <c r="P216" s="181"/>
      <c r="Q216" s="181"/>
      <c r="R216" s="181"/>
      <c r="S216" s="181"/>
      <c r="T216" s="182"/>
      <c r="AT216" s="177" t="s">
        <v>137</v>
      </c>
      <c r="AU216" s="177" t="s">
        <v>87</v>
      </c>
      <c r="AV216" s="13" t="s">
        <v>85</v>
      </c>
      <c r="AW216" s="13" t="s">
        <v>33</v>
      </c>
      <c r="AX216" s="13" t="s">
        <v>77</v>
      </c>
      <c r="AY216" s="177" t="s">
        <v>127</v>
      </c>
    </row>
    <row r="217" spans="1:65" s="14" customFormat="1" ht="11.25">
      <c r="B217" s="183"/>
      <c r="D217" s="176" t="s">
        <v>137</v>
      </c>
      <c r="E217" s="184" t="s">
        <v>1</v>
      </c>
      <c r="F217" s="185" t="s">
        <v>141</v>
      </c>
      <c r="H217" s="186">
        <v>-7.3079999999999998</v>
      </c>
      <c r="I217" s="187"/>
      <c r="L217" s="183"/>
      <c r="M217" s="188"/>
      <c r="N217" s="189"/>
      <c r="O217" s="189"/>
      <c r="P217" s="189"/>
      <c r="Q217" s="189"/>
      <c r="R217" s="189"/>
      <c r="S217" s="189"/>
      <c r="T217" s="190"/>
      <c r="AT217" s="184" t="s">
        <v>137</v>
      </c>
      <c r="AU217" s="184" t="s">
        <v>87</v>
      </c>
      <c r="AV217" s="14" t="s">
        <v>87</v>
      </c>
      <c r="AW217" s="14" t="s">
        <v>33</v>
      </c>
      <c r="AX217" s="14" t="s">
        <v>77</v>
      </c>
      <c r="AY217" s="184" t="s">
        <v>127</v>
      </c>
    </row>
    <row r="218" spans="1:65" s="15" customFormat="1" ht="11.25">
      <c r="B218" s="191"/>
      <c r="D218" s="176" t="s">
        <v>137</v>
      </c>
      <c r="E218" s="192" t="s">
        <v>1</v>
      </c>
      <c r="F218" s="193" t="s">
        <v>142</v>
      </c>
      <c r="H218" s="194">
        <v>66.691999999999993</v>
      </c>
      <c r="I218" s="195"/>
      <c r="L218" s="191"/>
      <c r="M218" s="196"/>
      <c r="N218" s="197"/>
      <c r="O218" s="197"/>
      <c r="P218" s="197"/>
      <c r="Q218" s="197"/>
      <c r="R218" s="197"/>
      <c r="S218" s="197"/>
      <c r="T218" s="198"/>
      <c r="AT218" s="192" t="s">
        <v>137</v>
      </c>
      <c r="AU218" s="192" t="s">
        <v>87</v>
      </c>
      <c r="AV218" s="15" t="s">
        <v>143</v>
      </c>
      <c r="AW218" s="15" t="s">
        <v>33</v>
      </c>
      <c r="AX218" s="15" t="s">
        <v>77</v>
      </c>
      <c r="AY218" s="192" t="s">
        <v>127</v>
      </c>
    </row>
    <row r="219" spans="1:65" s="14" customFormat="1" ht="11.25">
      <c r="B219" s="183"/>
      <c r="D219" s="176" t="s">
        <v>137</v>
      </c>
      <c r="E219" s="184" t="s">
        <v>1</v>
      </c>
      <c r="F219" s="185" t="s">
        <v>144</v>
      </c>
      <c r="H219" s="186">
        <v>40.200000000000003</v>
      </c>
      <c r="I219" s="187"/>
      <c r="L219" s="183"/>
      <c r="M219" s="188"/>
      <c r="N219" s="189"/>
      <c r="O219" s="189"/>
      <c r="P219" s="189"/>
      <c r="Q219" s="189"/>
      <c r="R219" s="189"/>
      <c r="S219" s="189"/>
      <c r="T219" s="190"/>
      <c r="AT219" s="184" t="s">
        <v>137</v>
      </c>
      <c r="AU219" s="184" t="s">
        <v>87</v>
      </c>
      <c r="AV219" s="14" t="s">
        <v>87</v>
      </c>
      <c r="AW219" s="14" t="s">
        <v>33</v>
      </c>
      <c r="AX219" s="14" t="s">
        <v>77</v>
      </c>
      <c r="AY219" s="184" t="s">
        <v>127</v>
      </c>
    </row>
    <row r="220" spans="1:65" s="16" customFormat="1" ht="11.25">
      <c r="B220" s="199"/>
      <c r="D220" s="176" t="s">
        <v>137</v>
      </c>
      <c r="E220" s="200" t="s">
        <v>1</v>
      </c>
      <c r="F220" s="201" t="s">
        <v>145</v>
      </c>
      <c r="H220" s="202">
        <v>106.892</v>
      </c>
      <c r="I220" s="203"/>
      <c r="L220" s="199"/>
      <c r="M220" s="204"/>
      <c r="N220" s="205"/>
      <c r="O220" s="205"/>
      <c r="P220" s="205"/>
      <c r="Q220" s="205"/>
      <c r="R220" s="205"/>
      <c r="S220" s="205"/>
      <c r="T220" s="206"/>
      <c r="AT220" s="200" t="s">
        <v>137</v>
      </c>
      <c r="AU220" s="200" t="s">
        <v>87</v>
      </c>
      <c r="AV220" s="16" t="s">
        <v>135</v>
      </c>
      <c r="AW220" s="16" t="s">
        <v>33</v>
      </c>
      <c r="AX220" s="16" t="s">
        <v>85</v>
      </c>
      <c r="AY220" s="200" t="s">
        <v>127</v>
      </c>
    </row>
    <row r="221" spans="1:65" s="2" customFormat="1" ht="36" customHeight="1">
      <c r="A221" s="33"/>
      <c r="B221" s="161"/>
      <c r="C221" s="207" t="s">
        <v>253</v>
      </c>
      <c r="D221" s="207" t="s">
        <v>240</v>
      </c>
      <c r="E221" s="208" t="s">
        <v>254</v>
      </c>
      <c r="F221" s="209" t="s">
        <v>255</v>
      </c>
      <c r="G221" s="210" t="s">
        <v>133</v>
      </c>
      <c r="H221" s="211">
        <v>122.926</v>
      </c>
      <c r="I221" s="212"/>
      <c r="J221" s="213">
        <f>ROUND(I221*H221,2)</f>
        <v>0</v>
      </c>
      <c r="K221" s="209" t="s">
        <v>134</v>
      </c>
      <c r="L221" s="214"/>
      <c r="M221" s="215" t="s">
        <v>1</v>
      </c>
      <c r="N221" s="216" t="s">
        <v>42</v>
      </c>
      <c r="O221" s="59"/>
      <c r="P221" s="171">
        <f>O221*H221</f>
        <v>0</v>
      </c>
      <c r="Q221" s="171">
        <v>4.3099999999999996E-3</v>
      </c>
      <c r="R221" s="171">
        <f>Q221*H221</f>
        <v>0.52981106</v>
      </c>
      <c r="S221" s="171">
        <v>0</v>
      </c>
      <c r="T221" s="172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73" t="s">
        <v>243</v>
      </c>
      <c r="AT221" s="173" t="s">
        <v>240</v>
      </c>
      <c r="AU221" s="173" t="s">
        <v>87</v>
      </c>
      <c r="AY221" s="18" t="s">
        <v>127</v>
      </c>
      <c r="BE221" s="174">
        <f>IF(N221="základní",J221,0)</f>
        <v>0</v>
      </c>
      <c r="BF221" s="174">
        <f>IF(N221="snížená",J221,0)</f>
        <v>0</v>
      </c>
      <c r="BG221" s="174">
        <f>IF(N221="zákl. přenesená",J221,0)</f>
        <v>0</v>
      </c>
      <c r="BH221" s="174">
        <f>IF(N221="sníž. přenesená",J221,0)</f>
        <v>0</v>
      </c>
      <c r="BI221" s="174">
        <f>IF(N221="nulová",J221,0)</f>
        <v>0</v>
      </c>
      <c r="BJ221" s="18" t="s">
        <v>85</v>
      </c>
      <c r="BK221" s="174">
        <f>ROUND(I221*H221,2)</f>
        <v>0</v>
      </c>
      <c r="BL221" s="18" t="s">
        <v>221</v>
      </c>
      <c r="BM221" s="173" t="s">
        <v>256</v>
      </c>
    </row>
    <row r="222" spans="1:65" s="14" customFormat="1" ht="11.25">
      <c r="B222" s="183"/>
      <c r="D222" s="176" t="s">
        <v>137</v>
      </c>
      <c r="F222" s="185" t="s">
        <v>257</v>
      </c>
      <c r="H222" s="186">
        <v>122.926</v>
      </c>
      <c r="I222" s="187"/>
      <c r="L222" s="183"/>
      <c r="M222" s="188"/>
      <c r="N222" s="189"/>
      <c r="O222" s="189"/>
      <c r="P222" s="189"/>
      <c r="Q222" s="189"/>
      <c r="R222" s="189"/>
      <c r="S222" s="189"/>
      <c r="T222" s="190"/>
      <c r="AT222" s="184" t="s">
        <v>137</v>
      </c>
      <c r="AU222" s="184" t="s">
        <v>87</v>
      </c>
      <c r="AV222" s="14" t="s">
        <v>87</v>
      </c>
      <c r="AW222" s="14" t="s">
        <v>3</v>
      </c>
      <c r="AX222" s="14" t="s">
        <v>85</v>
      </c>
      <c r="AY222" s="184" t="s">
        <v>127</v>
      </c>
    </row>
    <row r="223" spans="1:65" s="2" customFormat="1" ht="24" customHeight="1">
      <c r="A223" s="33"/>
      <c r="B223" s="161"/>
      <c r="C223" s="162" t="s">
        <v>258</v>
      </c>
      <c r="D223" s="162" t="s">
        <v>130</v>
      </c>
      <c r="E223" s="163" t="s">
        <v>259</v>
      </c>
      <c r="F223" s="164" t="s">
        <v>260</v>
      </c>
      <c r="G223" s="165" t="s">
        <v>153</v>
      </c>
      <c r="H223" s="166">
        <v>0.60499999999999998</v>
      </c>
      <c r="I223" s="167"/>
      <c r="J223" s="168">
        <f>ROUND(I223*H223,2)</f>
        <v>0</v>
      </c>
      <c r="K223" s="164" t="s">
        <v>134</v>
      </c>
      <c r="L223" s="34"/>
      <c r="M223" s="169" t="s">
        <v>1</v>
      </c>
      <c r="N223" s="170" t="s">
        <v>42</v>
      </c>
      <c r="O223" s="59"/>
      <c r="P223" s="171">
        <f>O223*H223</f>
        <v>0</v>
      </c>
      <c r="Q223" s="171">
        <v>0</v>
      </c>
      <c r="R223" s="171">
        <f>Q223*H223</f>
        <v>0</v>
      </c>
      <c r="S223" s="171">
        <v>0</v>
      </c>
      <c r="T223" s="172">
        <f>S223*H223</f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73" t="s">
        <v>221</v>
      </c>
      <c r="AT223" s="173" t="s">
        <v>130</v>
      </c>
      <c r="AU223" s="173" t="s">
        <v>87</v>
      </c>
      <c r="AY223" s="18" t="s">
        <v>127</v>
      </c>
      <c r="BE223" s="174">
        <f>IF(N223="základní",J223,0)</f>
        <v>0</v>
      </c>
      <c r="BF223" s="174">
        <f>IF(N223="snížená",J223,0)</f>
        <v>0</v>
      </c>
      <c r="BG223" s="174">
        <f>IF(N223="zákl. přenesená",J223,0)</f>
        <v>0</v>
      </c>
      <c r="BH223" s="174">
        <f>IF(N223="sníž. přenesená",J223,0)</f>
        <v>0</v>
      </c>
      <c r="BI223" s="174">
        <f>IF(N223="nulová",J223,0)</f>
        <v>0</v>
      </c>
      <c r="BJ223" s="18" t="s">
        <v>85</v>
      </c>
      <c r="BK223" s="174">
        <f>ROUND(I223*H223,2)</f>
        <v>0</v>
      </c>
      <c r="BL223" s="18" t="s">
        <v>221</v>
      </c>
      <c r="BM223" s="173" t="s">
        <v>261</v>
      </c>
    </row>
    <row r="224" spans="1:65" s="2" customFormat="1" ht="24" customHeight="1">
      <c r="A224" s="33"/>
      <c r="B224" s="161"/>
      <c r="C224" s="162" t="s">
        <v>262</v>
      </c>
      <c r="D224" s="162" t="s">
        <v>130</v>
      </c>
      <c r="E224" s="163" t="s">
        <v>263</v>
      </c>
      <c r="F224" s="164" t="s">
        <v>264</v>
      </c>
      <c r="G224" s="165" t="s">
        <v>153</v>
      </c>
      <c r="H224" s="166">
        <v>0.60499999999999998</v>
      </c>
      <c r="I224" s="167"/>
      <c r="J224" s="168">
        <f>ROUND(I224*H224,2)</f>
        <v>0</v>
      </c>
      <c r="K224" s="164" t="s">
        <v>134</v>
      </c>
      <c r="L224" s="34"/>
      <c r="M224" s="169" t="s">
        <v>1</v>
      </c>
      <c r="N224" s="170" t="s">
        <v>42</v>
      </c>
      <c r="O224" s="59"/>
      <c r="P224" s="171">
        <f>O224*H224</f>
        <v>0</v>
      </c>
      <c r="Q224" s="171">
        <v>0</v>
      </c>
      <c r="R224" s="171">
        <f>Q224*H224</f>
        <v>0</v>
      </c>
      <c r="S224" s="171">
        <v>0</v>
      </c>
      <c r="T224" s="172">
        <f>S224*H224</f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73" t="s">
        <v>221</v>
      </c>
      <c r="AT224" s="173" t="s">
        <v>130</v>
      </c>
      <c r="AU224" s="173" t="s">
        <v>87</v>
      </c>
      <c r="AY224" s="18" t="s">
        <v>127</v>
      </c>
      <c r="BE224" s="174">
        <f>IF(N224="základní",J224,0)</f>
        <v>0</v>
      </c>
      <c r="BF224" s="174">
        <f>IF(N224="snížená",J224,0)</f>
        <v>0</v>
      </c>
      <c r="BG224" s="174">
        <f>IF(N224="zákl. přenesená",J224,0)</f>
        <v>0</v>
      </c>
      <c r="BH224" s="174">
        <f>IF(N224="sníž. přenesená",J224,0)</f>
        <v>0</v>
      </c>
      <c r="BI224" s="174">
        <f>IF(N224="nulová",J224,0)</f>
        <v>0</v>
      </c>
      <c r="BJ224" s="18" t="s">
        <v>85</v>
      </c>
      <c r="BK224" s="174">
        <f>ROUND(I224*H224,2)</f>
        <v>0</v>
      </c>
      <c r="BL224" s="18" t="s">
        <v>221</v>
      </c>
      <c r="BM224" s="173" t="s">
        <v>265</v>
      </c>
    </row>
    <row r="225" spans="1:65" s="12" customFormat="1" ht="22.9" customHeight="1">
      <c r="B225" s="148"/>
      <c r="D225" s="149" t="s">
        <v>76</v>
      </c>
      <c r="E225" s="159" t="s">
        <v>266</v>
      </c>
      <c r="F225" s="159" t="s">
        <v>267</v>
      </c>
      <c r="I225" s="151"/>
      <c r="J225" s="160">
        <f>BK225</f>
        <v>0</v>
      </c>
      <c r="L225" s="148"/>
      <c r="M225" s="153"/>
      <c r="N225" s="154"/>
      <c r="O225" s="154"/>
      <c r="P225" s="155">
        <f>SUM(P226:P252)</f>
        <v>0</v>
      </c>
      <c r="Q225" s="154"/>
      <c r="R225" s="155">
        <f>SUM(R226:R252)</f>
        <v>0.87959144</v>
      </c>
      <c r="S225" s="154"/>
      <c r="T225" s="156">
        <f>SUM(T226:T252)</f>
        <v>0</v>
      </c>
      <c r="AR225" s="149" t="s">
        <v>87</v>
      </c>
      <c r="AT225" s="157" t="s">
        <v>76</v>
      </c>
      <c r="AU225" s="157" t="s">
        <v>85</v>
      </c>
      <c r="AY225" s="149" t="s">
        <v>127</v>
      </c>
      <c r="BK225" s="158">
        <f>SUM(BK226:BK252)</f>
        <v>0</v>
      </c>
    </row>
    <row r="226" spans="1:65" s="2" customFormat="1" ht="24" customHeight="1">
      <c r="A226" s="33"/>
      <c r="B226" s="161"/>
      <c r="C226" s="162" t="s">
        <v>268</v>
      </c>
      <c r="D226" s="162" t="s">
        <v>130</v>
      </c>
      <c r="E226" s="163" t="s">
        <v>269</v>
      </c>
      <c r="F226" s="164" t="s">
        <v>270</v>
      </c>
      <c r="G226" s="165" t="s">
        <v>133</v>
      </c>
      <c r="H226" s="166">
        <v>66.691999999999993</v>
      </c>
      <c r="I226" s="167"/>
      <c r="J226" s="168">
        <f>ROUND(I226*H226,2)</f>
        <v>0</v>
      </c>
      <c r="K226" s="164" t="s">
        <v>134</v>
      </c>
      <c r="L226" s="34"/>
      <c r="M226" s="169" t="s">
        <v>1</v>
      </c>
      <c r="N226" s="170" t="s">
        <v>42</v>
      </c>
      <c r="O226" s="59"/>
      <c r="P226" s="171">
        <f>O226*H226</f>
        <v>0</v>
      </c>
      <c r="Q226" s="171">
        <v>0</v>
      </c>
      <c r="R226" s="171">
        <f>Q226*H226</f>
        <v>0</v>
      </c>
      <c r="S226" s="171">
        <v>0</v>
      </c>
      <c r="T226" s="172">
        <f>S226*H226</f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73" t="s">
        <v>221</v>
      </c>
      <c r="AT226" s="173" t="s">
        <v>130</v>
      </c>
      <c r="AU226" s="173" t="s">
        <v>87</v>
      </c>
      <c r="AY226" s="18" t="s">
        <v>127</v>
      </c>
      <c r="BE226" s="174">
        <f>IF(N226="základní",J226,0)</f>
        <v>0</v>
      </c>
      <c r="BF226" s="174">
        <f>IF(N226="snížená",J226,0)</f>
        <v>0</v>
      </c>
      <c r="BG226" s="174">
        <f>IF(N226="zákl. přenesená",J226,0)</f>
        <v>0</v>
      </c>
      <c r="BH226" s="174">
        <f>IF(N226="sníž. přenesená",J226,0)</f>
        <v>0</v>
      </c>
      <c r="BI226" s="174">
        <f>IF(N226="nulová",J226,0)</f>
        <v>0</v>
      </c>
      <c r="BJ226" s="18" t="s">
        <v>85</v>
      </c>
      <c r="BK226" s="174">
        <f>ROUND(I226*H226,2)</f>
        <v>0</v>
      </c>
      <c r="BL226" s="18" t="s">
        <v>221</v>
      </c>
      <c r="BM226" s="173" t="s">
        <v>271</v>
      </c>
    </row>
    <row r="227" spans="1:65" s="13" customFormat="1" ht="22.5">
      <c r="B227" s="175"/>
      <c r="D227" s="176" t="s">
        <v>137</v>
      </c>
      <c r="E227" s="177" t="s">
        <v>1</v>
      </c>
      <c r="F227" s="178" t="s">
        <v>272</v>
      </c>
      <c r="H227" s="177" t="s">
        <v>1</v>
      </c>
      <c r="I227" s="179"/>
      <c r="L227" s="175"/>
      <c r="M227" s="180"/>
      <c r="N227" s="181"/>
      <c r="O227" s="181"/>
      <c r="P227" s="181"/>
      <c r="Q227" s="181"/>
      <c r="R227" s="181"/>
      <c r="S227" s="181"/>
      <c r="T227" s="182"/>
      <c r="AT227" s="177" t="s">
        <v>137</v>
      </c>
      <c r="AU227" s="177" t="s">
        <v>87</v>
      </c>
      <c r="AV227" s="13" t="s">
        <v>85</v>
      </c>
      <c r="AW227" s="13" t="s">
        <v>33</v>
      </c>
      <c r="AX227" s="13" t="s">
        <v>77</v>
      </c>
      <c r="AY227" s="177" t="s">
        <v>127</v>
      </c>
    </row>
    <row r="228" spans="1:65" s="14" customFormat="1" ht="11.25">
      <c r="B228" s="183"/>
      <c r="D228" s="176" t="s">
        <v>137</v>
      </c>
      <c r="E228" s="184" t="s">
        <v>1</v>
      </c>
      <c r="F228" s="185" t="s">
        <v>273</v>
      </c>
      <c r="H228" s="186">
        <v>66.691999999999993</v>
      </c>
      <c r="I228" s="187"/>
      <c r="L228" s="183"/>
      <c r="M228" s="188"/>
      <c r="N228" s="189"/>
      <c r="O228" s="189"/>
      <c r="P228" s="189"/>
      <c r="Q228" s="189"/>
      <c r="R228" s="189"/>
      <c r="S228" s="189"/>
      <c r="T228" s="190"/>
      <c r="AT228" s="184" t="s">
        <v>137</v>
      </c>
      <c r="AU228" s="184" t="s">
        <v>87</v>
      </c>
      <c r="AV228" s="14" t="s">
        <v>87</v>
      </c>
      <c r="AW228" s="14" t="s">
        <v>33</v>
      </c>
      <c r="AX228" s="14" t="s">
        <v>85</v>
      </c>
      <c r="AY228" s="184" t="s">
        <v>127</v>
      </c>
    </row>
    <row r="229" spans="1:65" s="2" customFormat="1" ht="16.5" customHeight="1">
      <c r="A229" s="33"/>
      <c r="B229" s="161"/>
      <c r="C229" s="207" t="s">
        <v>274</v>
      </c>
      <c r="D229" s="207" t="s">
        <v>240</v>
      </c>
      <c r="E229" s="208" t="s">
        <v>275</v>
      </c>
      <c r="F229" s="209" t="s">
        <v>276</v>
      </c>
      <c r="G229" s="210" t="s">
        <v>148</v>
      </c>
      <c r="H229" s="211">
        <v>5.1020000000000003</v>
      </c>
      <c r="I229" s="212"/>
      <c r="J229" s="213">
        <f>ROUND(I229*H229,2)</f>
        <v>0</v>
      </c>
      <c r="K229" s="209" t="s">
        <v>134</v>
      </c>
      <c r="L229" s="214"/>
      <c r="M229" s="215" t="s">
        <v>1</v>
      </c>
      <c r="N229" s="216" t="s">
        <v>42</v>
      </c>
      <c r="O229" s="59"/>
      <c r="P229" s="171">
        <f>O229*H229</f>
        <v>0</v>
      </c>
      <c r="Q229" s="171">
        <v>2.5000000000000001E-2</v>
      </c>
      <c r="R229" s="171">
        <f>Q229*H229</f>
        <v>0.12755000000000002</v>
      </c>
      <c r="S229" s="171">
        <v>0</v>
      </c>
      <c r="T229" s="172">
        <f>S229*H229</f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73" t="s">
        <v>243</v>
      </c>
      <c r="AT229" s="173" t="s">
        <v>240</v>
      </c>
      <c r="AU229" s="173" t="s">
        <v>87</v>
      </c>
      <c r="AY229" s="18" t="s">
        <v>127</v>
      </c>
      <c r="BE229" s="174">
        <f>IF(N229="základní",J229,0)</f>
        <v>0</v>
      </c>
      <c r="BF229" s="174">
        <f>IF(N229="snížená",J229,0)</f>
        <v>0</v>
      </c>
      <c r="BG229" s="174">
        <f>IF(N229="zákl. přenesená",J229,0)</f>
        <v>0</v>
      </c>
      <c r="BH229" s="174">
        <f>IF(N229="sníž. přenesená",J229,0)</f>
        <v>0</v>
      </c>
      <c r="BI229" s="174">
        <f>IF(N229="nulová",J229,0)</f>
        <v>0</v>
      </c>
      <c r="BJ229" s="18" t="s">
        <v>85</v>
      </c>
      <c r="BK229" s="174">
        <f>ROUND(I229*H229,2)</f>
        <v>0</v>
      </c>
      <c r="BL229" s="18" t="s">
        <v>221</v>
      </c>
      <c r="BM229" s="173" t="s">
        <v>277</v>
      </c>
    </row>
    <row r="230" spans="1:65" s="13" customFormat="1" ht="11.25">
      <c r="B230" s="175"/>
      <c r="D230" s="176" t="s">
        <v>137</v>
      </c>
      <c r="E230" s="177" t="s">
        <v>1</v>
      </c>
      <c r="F230" s="178" t="s">
        <v>278</v>
      </c>
      <c r="H230" s="177" t="s">
        <v>1</v>
      </c>
      <c r="I230" s="179"/>
      <c r="L230" s="175"/>
      <c r="M230" s="180"/>
      <c r="N230" s="181"/>
      <c r="O230" s="181"/>
      <c r="P230" s="181"/>
      <c r="Q230" s="181"/>
      <c r="R230" s="181"/>
      <c r="S230" s="181"/>
      <c r="T230" s="182"/>
      <c r="AT230" s="177" t="s">
        <v>137</v>
      </c>
      <c r="AU230" s="177" t="s">
        <v>87</v>
      </c>
      <c r="AV230" s="13" t="s">
        <v>85</v>
      </c>
      <c r="AW230" s="13" t="s">
        <v>33</v>
      </c>
      <c r="AX230" s="13" t="s">
        <v>77</v>
      </c>
      <c r="AY230" s="177" t="s">
        <v>127</v>
      </c>
    </row>
    <row r="231" spans="1:65" s="14" customFormat="1" ht="11.25">
      <c r="B231" s="183"/>
      <c r="D231" s="176" t="s">
        <v>137</v>
      </c>
      <c r="E231" s="184" t="s">
        <v>1</v>
      </c>
      <c r="F231" s="185" t="s">
        <v>279</v>
      </c>
      <c r="H231" s="186">
        <v>5.1020000000000003</v>
      </c>
      <c r="I231" s="187"/>
      <c r="L231" s="183"/>
      <c r="M231" s="188"/>
      <c r="N231" s="189"/>
      <c r="O231" s="189"/>
      <c r="P231" s="189"/>
      <c r="Q231" s="189"/>
      <c r="R231" s="189"/>
      <c r="S231" s="189"/>
      <c r="T231" s="190"/>
      <c r="AT231" s="184" t="s">
        <v>137</v>
      </c>
      <c r="AU231" s="184" t="s">
        <v>87</v>
      </c>
      <c r="AV231" s="14" t="s">
        <v>87</v>
      </c>
      <c r="AW231" s="14" t="s">
        <v>33</v>
      </c>
      <c r="AX231" s="14" t="s">
        <v>85</v>
      </c>
      <c r="AY231" s="184" t="s">
        <v>127</v>
      </c>
    </row>
    <row r="232" spans="1:65" s="2" customFormat="1" ht="24" customHeight="1">
      <c r="A232" s="33"/>
      <c r="B232" s="161"/>
      <c r="C232" s="162" t="s">
        <v>280</v>
      </c>
      <c r="D232" s="162" t="s">
        <v>130</v>
      </c>
      <c r="E232" s="163" t="s">
        <v>269</v>
      </c>
      <c r="F232" s="164" t="s">
        <v>270</v>
      </c>
      <c r="G232" s="165" t="s">
        <v>133</v>
      </c>
      <c r="H232" s="166">
        <v>312.89999999999998</v>
      </c>
      <c r="I232" s="167"/>
      <c r="J232" s="168">
        <f>ROUND(I232*H232,2)</f>
        <v>0</v>
      </c>
      <c r="K232" s="164" t="s">
        <v>134</v>
      </c>
      <c r="L232" s="34"/>
      <c r="M232" s="169" t="s">
        <v>1</v>
      </c>
      <c r="N232" s="170" t="s">
        <v>42</v>
      </c>
      <c r="O232" s="59"/>
      <c r="P232" s="171">
        <f>O232*H232</f>
        <v>0</v>
      </c>
      <c r="Q232" s="171">
        <v>0</v>
      </c>
      <c r="R232" s="171">
        <f>Q232*H232</f>
        <v>0</v>
      </c>
      <c r="S232" s="171">
        <v>0</v>
      </c>
      <c r="T232" s="172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73" t="s">
        <v>221</v>
      </c>
      <c r="AT232" s="173" t="s">
        <v>130</v>
      </c>
      <c r="AU232" s="173" t="s">
        <v>87</v>
      </c>
      <c r="AY232" s="18" t="s">
        <v>127</v>
      </c>
      <c r="BE232" s="174">
        <f>IF(N232="základní",J232,0)</f>
        <v>0</v>
      </c>
      <c r="BF232" s="174">
        <f>IF(N232="snížená",J232,0)</f>
        <v>0</v>
      </c>
      <c r="BG232" s="174">
        <f>IF(N232="zákl. přenesená",J232,0)</f>
        <v>0</v>
      </c>
      <c r="BH232" s="174">
        <f>IF(N232="sníž. přenesená",J232,0)</f>
        <v>0</v>
      </c>
      <c r="BI232" s="174">
        <f>IF(N232="nulová",J232,0)</f>
        <v>0</v>
      </c>
      <c r="BJ232" s="18" t="s">
        <v>85</v>
      </c>
      <c r="BK232" s="174">
        <f>ROUND(I232*H232,2)</f>
        <v>0</v>
      </c>
      <c r="BL232" s="18" t="s">
        <v>221</v>
      </c>
      <c r="BM232" s="173" t="s">
        <v>281</v>
      </c>
    </row>
    <row r="233" spans="1:65" s="14" customFormat="1" ht="11.25">
      <c r="B233" s="183"/>
      <c r="D233" s="176" t="s">
        <v>137</v>
      </c>
      <c r="E233" s="184" t="s">
        <v>1</v>
      </c>
      <c r="F233" s="185" t="s">
        <v>178</v>
      </c>
      <c r="H233" s="186">
        <v>312.89999999999998</v>
      </c>
      <c r="I233" s="187"/>
      <c r="L233" s="183"/>
      <c r="M233" s="188"/>
      <c r="N233" s="189"/>
      <c r="O233" s="189"/>
      <c r="P233" s="189"/>
      <c r="Q233" s="189"/>
      <c r="R233" s="189"/>
      <c r="S233" s="189"/>
      <c r="T233" s="190"/>
      <c r="AT233" s="184" t="s">
        <v>137</v>
      </c>
      <c r="AU233" s="184" t="s">
        <v>87</v>
      </c>
      <c r="AV233" s="14" t="s">
        <v>87</v>
      </c>
      <c r="AW233" s="14" t="s">
        <v>33</v>
      </c>
      <c r="AX233" s="14" t="s">
        <v>85</v>
      </c>
      <c r="AY233" s="184" t="s">
        <v>127</v>
      </c>
    </row>
    <row r="234" spans="1:65" s="2" customFormat="1" ht="16.5" customHeight="1">
      <c r="A234" s="33"/>
      <c r="B234" s="161"/>
      <c r="C234" s="207" t="s">
        <v>282</v>
      </c>
      <c r="D234" s="207" t="s">
        <v>240</v>
      </c>
      <c r="E234" s="208" t="s">
        <v>283</v>
      </c>
      <c r="F234" s="209" t="s">
        <v>284</v>
      </c>
      <c r="G234" s="210" t="s">
        <v>133</v>
      </c>
      <c r="H234" s="211">
        <v>319.15800000000002</v>
      </c>
      <c r="I234" s="212"/>
      <c r="J234" s="213">
        <f>ROUND(I234*H234,2)</f>
        <v>0</v>
      </c>
      <c r="K234" s="209" t="s">
        <v>134</v>
      </c>
      <c r="L234" s="214"/>
      <c r="M234" s="215" t="s">
        <v>1</v>
      </c>
      <c r="N234" s="216" t="s">
        <v>42</v>
      </c>
      <c r="O234" s="59"/>
      <c r="P234" s="171">
        <f>O234*H234</f>
        <v>0</v>
      </c>
      <c r="Q234" s="171">
        <v>6.8000000000000005E-4</v>
      </c>
      <c r="R234" s="171">
        <f>Q234*H234</f>
        <v>0.21702744000000002</v>
      </c>
      <c r="S234" s="171">
        <v>0</v>
      </c>
      <c r="T234" s="172">
        <f>S234*H234</f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73" t="s">
        <v>243</v>
      </c>
      <c r="AT234" s="173" t="s">
        <v>240</v>
      </c>
      <c r="AU234" s="173" t="s">
        <v>87</v>
      </c>
      <c r="AY234" s="18" t="s">
        <v>127</v>
      </c>
      <c r="BE234" s="174">
        <f>IF(N234="základní",J234,0)</f>
        <v>0</v>
      </c>
      <c r="BF234" s="174">
        <f>IF(N234="snížená",J234,0)</f>
        <v>0</v>
      </c>
      <c r="BG234" s="174">
        <f>IF(N234="zákl. přenesená",J234,0)</f>
        <v>0</v>
      </c>
      <c r="BH234" s="174">
        <f>IF(N234="sníž. přenesená",J234,0)</f>
        <v>0</v>
      </c>
      <c r="BI234" s="174">
        <f>IF(N234="nulová",J234,0)</f>
        <v>0</v>
      </c>
      <c r="BJ234" s="18" t="s">
        <v>85</v>
      </c>
      <c r="BK234" s="174">
        <f>ROUND(I234*H234,2)</f>
        <v>0</v>
      </c>
      <c r="BL234" s="18" t="s">
        <v>221</v>
      </c>
      <c r="BM234" s="173" t="s">
        <v>285</v>
      </c>
    </row>
    <row r="235" spans="1:65" s="14" customFormat="1" ht="11.25">
      <c r="B235" s="183"/>
      <c r="D235" s="176" t="s">
        <v>137</v>
      </c>
      <c r="F235" s="185" t="s">
        <v>286</v>
      </c>
      <c r="H235" s="186">
        <v>319.15800000000002</v>
      </c>
      <c r="I235" s="187"/>
      <c r="L235" s="183"/>
      <c r="M235" s="188"/>
      <c r="N235" s="189"/>
      <c r="O235" s="189"/>
      <c r="P235" s="189"/>
      <c r="Q235" s="189"/>
      <c r="R235" s="189"/>
      <c r="S235" s="189"/>
      <c r="T235" s="190"/>
      <c r="AT235" s="184" t="s">
        <v>137</v>
      </c>
      <c r="AU235" s="184" t="s">
        <v>87</v>
      </c>
      <c r="AV235" s="14" t="s">
        <v>87</v>
      </c>
      <c r="AW235" s="14" t="s">
        <v>3</v>
      </c>
      <c r="AX235" s="14" t="s">
        <v>85</v>
      </c>
      <c r="AY235" s="184" t="s">
        <v>127</v>
      </c>
    </row>
    <row r="236" spans="1:65" s="2" customFormat="1" ht="24" customHeight="1">
      <c r="A236" s="33"/>
      <c r="B236" s="161"/>
      <c r="C236" s="162" t="s">
        <v>287</v>
      </c>
      <c r="D236" s="162" t="s">
        <v>130</v>
      </c>
      <c r="E236" s="163" t="s">
        <v>288</v>
      </c>
      <c r="F236" s="164" t="s">
        <v>289</v>
      </c>
      <c r="G236" s="165" t="s">
        <v>133</v>
      </c>
      <c r="H236" s="166">
        <v>106.892</v>
      </c>
      <c r="I236" s="167"/>
      <c r="J236" s="168">
        <f>ROUND(I236*H236,2)</f>
        <v>0</v>
      </c>
      <c r="K236" s="164" t="s">
        <v>134</v>
      </c>
      <c r="L236" s="34"/>
      <c r="M236" s="169" t="s">
        <v>1</v>
      </c>
      <c r="N236" s="170" t="s">
        <v>42</v>
      </c>
      <c r="O236" s="59"/>
      <c r="P236" s="171">
        <f>O236*H236</f>
        <v>0</v>
      </c>
      <c r="Q236" s="171">
        <v>0</v>
      </c>
      <c r="R236" s="171">
        <f>Q236*H236</f>
        <v>0</v>
      </c>
      <c r="S236" s="171">
        <v>0</v>
      </c>
      <c r="T236" s="172">
        <f>S236*H236</f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73" t="s">
        <v>221</v>
      </c>
      <c r="AT236" s="173" t="s">
        <v>130</v>
      </c>
      <c r="AU236" s="173" t="s">
        <v>87</v>
      </c>
      <c r="AY236" s="18" t="s">
        <v>127</v>
      </c>
      <c r="BE236" s="174">
        <f>IF(N236="základní",J236,0)</f>
        <v>0</v>
      </c>
      <c r="BF236" s="174">
        <f>IF(N236="snížená",J236,0)</f>
        <v>0</v>
      </c>
      <c r="BG236" s="174">
        <f>IF(N236="zákl. přenesená",J236,0)</f>
        <v>0</v>
      </c>
      <c r="BH236" s="174">
        <f>IF(N236="sníž. přenesená",J236,0)</f>
        <v>0</v>
      </c>
      <c r="BI236" s="174">
        <f>IF(N236="nulová",J236,0)</f>
        <v>0</v>
      </c>
      <c r="BJ236" s="18" t="s">
        <v>85</v>
      </c>
      <c r="BK236" s="174">
        <f>ROUND(I236*H236,2)</f>
        <v>0</v>
      </c>
      <c r="BL236" s="18" t="s">
        <v>221</v>
      </c>
      <c r="BM236" s="173" t="s">
        <v>290</v>
      </c>
    </row>
    <row r="237" spans="1:65" s="13" customFormat="1" ht="11.25">
      <c r="B237" s="175"/>
      <c r="D237" s="176" t="s">
        <v>137</v>
      </c>
      <c r="E237" s="177" t="s">
        <v>1</v>
      </c>
      <c r="F237" s="178" t="s">
        <v>138</v>
      </c>
      <c r="H237" s="177" t="s">
        <v>1</v>
      </c>
      <c r="I237" s="179"/>
      <c r="L237" s="175"/>
      <c r="M237" s="180"/>
      <c r="N237" s="181"/>
      <c r="O237" s="181"/>
      <c r="P237" s="181"/>
      <c r="Q237" s="181"/>
      <c r="R237" s="181"/>
      <c r="S237" s="181"/>
      <c r="T237" s="182"/>
      <c r="AT237" s="177" t="s">
        <v>137</v>
      </c>
      <c r="AU237" s="177" t="s">
        <v>87</v>
      </c>
      <c r="AV237" s="13" t="s">
        <v>85</v>
      </c>
      <c r="AW237" s="13" t="s">
        <v>33</v>
      </c>
      <c r="AX237" s="13" t="s">
        <v>77</v>
      </c>
      <c r="AY237" s="177" t="s">
        <v>127</v>
      </c>
    </row>
    <row r="238" spans="1:65" s="14" customFormat="1" ht="11.25">
      <c r="B238" s="183"/>
      <c r="D238" s="176" t="s">
        <v>137</v>
      </c>
      <c r="E238" s="184" t="s">
        <v>1</v>
      </c>
      <c r="F238" s="185" t="s">
        <v>139</v>
      </c>
      <c r="H238" s="186">
        <v>74</v>
      </c>
      <c r="I238" s="187"/>
      <c r="L238" s="183"/>
      <c r="M238" s="188"/>
      <c r="N238" s="189"/>
      <c r="O238" s="189"/>
      <c r="P238" s="189"/>
      <c r="Q238" s="189"/>
      <c r="R238" s="189"/>
      <c r="S238" s="189"/>
      <c r="T238" s="190"/>
      <c r="AT238" s="184" t="s">
        <v>137</v>
      </c>
      <c r="AU238" s="184" t="s">
        <v>87</v>
      </c>
      <c r="AV238" s="14" t="s">
        <v>87</v>
      </c>
      <c r="AW238" s="14" t="s">
        <v>33</v>
      </c>
      <c r="AX238" s="14" t="s">
        <v>77</v>
      </c>
      <c r="AY238" s="184" t="s">
        <v>127</v>
      </c>
    </row>
    <row r="239" spans="1:65" s="13" customFormat="1" ht="11.25">
      <c r="B239" s="175"/>
      <c r="D239" s="176" t="s">
        <v>137</v>
      </c>
      <c r="E239" s="177" t="s">
        <v>1</v>
      </c>
      <c r="F239" s="178" t="s">
        <v>140</v>
      </c>
      <c r="H239" s="177" t="s">
        <v>1</v>
      </c>
      <c r="I239" s="179"/>
      <c r="L239" s="175"/>
      <c r="M239" s="180"/>
      <c r="N239" s="181"/>
      <c r="O239" s="181"/>
      <c r="P239" s="181"/>
      <c r="Q239" s="181"/>
      <c r="R239" s="181"/>
      <c r="S239" s="181"/>
      <c r="T239" s="182"/>
      <c r="AT239" s="177" t="s">
        <v>137</v>
      </c>
      <c r="AU239" s="177" t="s">
        <v>87</v>
      </c>
      <c r="AV239" s="13" t="s">
        <v>85</v>
      </c>
      <c r="AW239" s="13" t="s">
        <v>33</v>
      </c>
      <c r="AX239" s="13" t="s">
        <v>77</v>
      </c>
      <c r="AY239" s="177" t="s">
        <v>127</v>
      </c>
    </row>
    <row r="240" spans="1:65" s="14" customFormat="1" ht="11.25">
      <c r="B240" s="183"/>
      <c r="D240" s="176" t="s">
        <v>137</v>
      </c>
      <c r="E240" s="184" t="s">
        <v>1</v>
      </c>
      <c r="F240" s="185" t="s">
        <v>141</v>
      </c>
      <c r="H240" s="186">
        <v>-7.3079999999999998</v>
      </c>
      <c r="I240" s="187"/>
      <c r="L240" s="183"/>
      <c r="M240" s="188"/>
      <c r="N240" s="189"/>
      <c r="O240" s="189"/>
      <c r="P240" s="189"/>
      <c r="Q240" s="189"/>
      <c r="R240" s="189"/>
      <c r="S240" s="189"/>
      <c r="T240" s="190"/>
      <c r="AT240" s="184" t="s">
        <v>137</v>
      </c>
      <c r="AU240" s="184" t="s">
        <v>87</v>
      </c>
      <c r="AV240" s="14" t="s">
        <v>87</v>
      </c>
      <c r="AW240" s="14" t="s">
        <v>33</v>
      </c>
      <c r="AX240" s="14" t="s">
        <v>77</v>
      </c>
      <c r="AY240" s="184" t="s">
        <v>127</v>
      </c>
    </row>
    <row r="241" spans="1:65" s="15" customFormat="1" ht="11.25">
      <c r="B241" s="191"/>
      <c r="D241" s="176" t="s">
        <v>137</v>
      </c>
      <c r="E241" s="192" t="s">
        <v>1</v>
      </c>
      <c r="F241" s="193" t="s">
        <v>142</v>
      </c>
      <c r="H241" s="194">
        <v>66.691999999999993</v>
      </c>
      <c r="I241" s="195"/>
      <c r="L241" s="191"/>
      <c r="M241" s="196"/>
      <c r="N241" s="197"/>
      <c r="O241" s="197"/>
      <c r="P241" s="197"/>
      <c r="Q241" s="197"/>
      <c r="R241" s="197"/>
      <c r="S241" s="197"/>
      <c r="T241" s="198"/>
      <c r="AT241" s="192" t="s">
        <v>137</v>
      </c>
      <c r="AU241" s="192" t="s">
        <v>87</v>
      </c>
      <c r="AV241" s="15" t="s">
        <v>143</v>
      </c>
      <c r="AW241" s="15" t="s">
        <v>33</v>
      </c>
      <c r="AX241" s="15" t="s">
        <v>77</v>
      </c>
      <c r="AY241" s="192" t="s">
        <v>127</v>
      </c>
    </row>
    <row r="242" spans="1:65" s="14" customFormat="1" ht="11.25">
      <c r="B242" s="183"/>
      <c r="D242" s="176" t="s">
        <v>137</v>
      </c>
      <c r="E242" s="184" t="s">
        <v>1</v>
      </c>
      <c r="F242" s="185" t="s">
        <v>144</v>
      </c>
      <c r="H242" s="186">
        <v>40.200000000000003</v>
      </c>
      <c r="I242" s="187"/>
      <c r="L242" s="183"/>
      <c r="M242" s="188"/>
      <c r="N242" s="189"/>
      <c r="O242" s="189"/>
      <c r="P242" s="189"/>
      <c r="Q242" s="189"/>
      <c r="R242" s="189"/>
      <c r="S242" s="189"/>
      <c r="T242" s="190"/>
      <c r="AT242" s="184" t="s">
        <v>137</v>
      </c>
      <c r="AU242" s="184" t="s">
        <v>87</v>
      </c>
      <c r="AV242" s="14" t="s">
        <v>87</v>
      </c>
      <c r="AW242" s="14" t="s">
        <v>33</v>
      </c>
      <c r="AX242" s="14" t="s">
        <v>77</v>
      </c>
      <c r="AY242" s="184" t="s">
        <v>127</v>
      </c>
    </row>
    <row r="243" spans="1:65" s="16" customFormat="1" ht="11.25">
      <c r="B243" s="199"/>
      <c r="D243" s="176" t="s">
        <v>137</v>
      </c>
      <c r="E243" s="200" t="s">
        <v>1</v>
      </c>
      <c r="F243" s="201" t="s">
        <v>145</v>
      </c>
      <c r="H243" s="202">
        <v>106.892</v>
      </c>
      <c r="I243" s="203"/>
      <c r="L243" s="199"/>
      <c r="M243" s="204"/>
      <c r="N243" s="205"/>
      <c r="O243" s="205"/>
      <c r="P243" s="205"/>
      <c r="Q243" s="205"/>
      <c r="R243" s="205"/>
      <c r="S243" s="205"/>
      <c r="T243" s="206"/>
      <c r="AT243" s="200" t="s">
        <v>137</v>
      </c>
      <c r="AU243" s="200" t="s">
        <v>87</v>
      </c>
      <c r="AV243" s="16" t="s">
        <v>135</v>
      </c>
      <c r="AW243" s="16" t="s">
        <v>33</v>
      </c>
      <c r="AX243" s="16" t="s">
        <v>85</v>
      </c>
      <c r="AY243" s="200" t="s">
        <v>127</v>
      </c>
    </row>
    <row r="244" spans="1:65" s="2" customFormat="1" ht="24" customHeight="1">
      <c r="A244" s="33"/>
      <c r="B244" s="161"/>
      <c r="C244" s="207" t="s">
        <v>291</v>
      </c>
      <c r="D244" s="207" t="s">
        <v>240</v>
      </c>
      <c r="E244" s="208" t="s">
        <v>292</v>
      </c>
      <c r="F244" s="209" t="s">
        <v>293</v>
      </c>
      <c r="G244" s="210" t="s">
        <v>148</v>
      </c>
      <c r="H244" s="211">
        <v>11.993</v>
      </c>
      <c r="I244" s="212"/>
      <c r="J244" s="213">
        <f>ROUND(I244*H244,2)</f>
        <v>0</v>
      </c>
      <c r="K244" s="209" t="s">
        <v>1</v>
      </c>
      <c r="L244" s="214"/>
      <c r="M244" s="215" t="s">
        <v>1</v>
      </c>
      <c r="N244" s="216" t="s">
        <v>42</v>
      </c>
      <c r="O244" s="59"/>
      <c r="P244" s="171">
        <f>O244*H244</f>
        <v>0</v>
      </c>
      <c r="Q244" s="171">
        <v>0.03</v>
      </c>
      <c r="R244" s="171">
        <f>Q244*H244</f>
        <v>0.35979</v>
      </c>
      <c r="S244" s="171">
        <v>0</v>
      </c>
      <c r="T244" s="172">
        <f>S244*H244</f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73" t="s">
        <v>243</v>
      </c>
      <c r="AT244" s="173" t="s">
        <v>240</v>
      </c>
      <c r="AU244" s="173" t="s">
        <v>87</v>
      </c>
      <c r="AY244" s="18" t="s">
        <v>127</v>
      </c>
      <c r="BE244" s="174">
        <f>IF(N244="základní",J244,0)</f>
        <v>0</v>
      </c>
      <c r="BF244" s="174">
        <f>IF(N244="snížená",J244,0)</f>
        <v>0</v>
      </c>
      <c r="BG244" s="174">
        <f>IF(N244="zákl. přenesená",J244,0)</f>
        <v>0</v>
      </c>
      <c r="BH244" s="174">
        <f>IF(N244="sníž. přenesená",J244,0)</f>
        <v>0</v>
      </c>
      <c r="BI244" s="174">
        <f>IF(N244="nulová",J244,0)</f>
        <v>0</v>
      </c>
      <c r="BJ244" s="18" t="s">
        <v>85</v>
      </c>
      <c r="BK244" s="174">
        <f>ROUND(I244*H244,2)</f>
        <v>0</v>
      </c>
      <c r="BL244" s="18" t="s">
        <v>221</v>
      </c>
      <c r="BM244" s="173" t="s">
        <v>294</v>
      </c>
    </row>
    <row r="245" spans="1:65" s="13" customFormat="1" ht="11.25">
      <c r="B245" s="175"/>
      <c r="D245" s="176" t="s">
        <v>137</v>
      </c>
      <c r="E245" s="177" t="s">
        <v>1</v>
      </c>
      <c r="F245" s="178" t="s">
        <v>278</v>
      </c>
      <c r="H245" s="177" t="s">
        <v>1</v>
      </c>
      <c r="I245" s="179"/>
      <c r="L245" s="175"/>
      <c r="M245" s="180"/>
      <c r="N245" s="181"/>
      <c r="O245" s="181"/>
      <c r="P245" s="181"/>
      <c r="Q245" s="181"/>
      <c r="R245" s="181"/>
      <c r="S245" s="181"/>
      <c r="T245" s="182"/>
      <c r="AT245" s="177" t="s">
        <v>137</v>
      </c>
      <c r="AU245" s="177" t="s">
        <v>87</v>
      </c>
      <c r="AV245" s="13" t="s">
        <v>85</v>
      </c>
      <c r="AW245" s="13" t="s">
        <v>33</v>
      </c>
      <c r="AX245" s="13" t="s">
        <v>77</v>
      </c>
      <c r="AY245" s="177" t="s">
        <v>127</v>
      </c>
    </row>
    <row r="246" spans="1:65" s="14" customFormat="1" ht="11.25">
      <c r="B246" s="183"/>
      <c r="D246" s="176" t="s">
        <v>137</v>
      </c>
      <c r="E246" s="184" t="s">
        <v>1</v>
      </c>
      <c r="F246" s="185" t="s">
        <v>295</v>
      </c>
      <c r="H246" s="186">
        <v>11.993</v>
      </c>
      <c r="I246" s="187"/>
      <c r="L246" s="183"/>
      <c r="M246" s="188"/>
      <c r="N246" s="189"/>
      <c r="O246" s="189"/>
      <c r="P246" s="189"/>
      <c r="Q246" s="189"/>
      <c r="R246" s="189"/>
      <c r="S246" s="189"/>
      <c r="T246" s="190"/>
      <c r="AT246" s="184" t="s">
        <v>137</v>
      </c>
      <c r="AU246" s="184" t="s">
        <v>87</v>
      </c>
      <c r="AV246" s="14" t="s">
        <v>87</v>
      </c>
      <c r="AW246" s="14" t="s">
        <v>33</v>
      </c>
      <c r="AX246" s="14" t="s">
        <v>85</v>
      </c>
      <c r="AY246" s="184" t="s">
        <v>127</v>
      </c>
    </row>
    <row r="247" spans="1:65" s="2" customFormat="1" ht="24" customHeight="1">
      <c r="A247" s="33"/>
      <c r="B247" s="161"/>
      <c r="C247" s="162" t="s">
        <v>296</v>
      </c>
      <c r="D247" s="162" t="s">
        <v>130</v>
      </c>
      <c r="E247" s="163" t="s">
        <v>297</v>
      </c>
      <c r="F247" s="164" t="s">
        <v>298</v>
      </c>
      <c r="G247" s="165" t="s">
        <v>133</v>
      </c>
      <c r="H247" s="166">
        <v>312.89999999999998</v>
      </c>
      <c r="I247" s="167"/>
      <c r="J247" s="168">
        <f>ROUND(I247*H247,2)</f>
        <v>0</v>
      </c>
      <c r="K247" s="164" t="s">
        <v>134</v>
      </c>
      <c r="L247" s="34"/>
      <c r="M247" s="169" t="s">
        <v>1</v>
      </c>
      <c r="N247" s="170" t="s">
        <v>42</v>
      </c>
      <c r="O247" s="59"/>
      <c r="P247" s="171">
        <f>O247*H247</f>
        <v>0</v>
      </c>
      <c r="Q247" s="171">
        <v>1.0000000000000001E-5</v>
      </c>
      <c r="R247" s="171">
        <f>Q247*H247</f>
        <v>3.1289999999999998E-3</v>
      </c>
      <c r="S247" s="171">
        <v>0</v>
      </c>
      <c r="T247" s="172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73" t="s">
        <v>221</v>
      </c>
      <c r="AT247" s="173" t="s">
        <v>130</v>
      </c>
      <c r="AU247" s="173" t="s">
        <v>87</v>
      </c>
      <c r="AY247" s="18" t="s">
        <v>127</v>
      </c>
      <c r="BE247" s="174">
        <f>IF(N247="základní",J247,0)</f>
        <v>0</v>
      </c>
      <c r="BF247" s="174">
        <f>IF(N247="snížená",J247,0)</f>
        <v>0</v>
      </c>
      <c r="BG247" s="174">
        <f>IF(N247="zákl. přenesená",J247,0)</f>
        <v>0</v>
      </c>
      <c r="BH247" s="174">
        <f>IF(N247="sníž. přenesená",J247,0)</f>
        <v>0</v>
      </c>
      <c r="BI247" s="174">
        <f>IF(N247="nulová",J247,0)</f>
        <v>0</v>
      </c>
      <c r="BJ247" s="18" t="s">
        <v>85</v>
      </c>
      <c r="BK247" s="174">
        <f>ROUND(I247*H247,2)</f>
        <v>0</v>
      </c>
      <c r="BL247" s="18" t="s">
        <v>221</v>
      </c>
      <c r="BM247" s="173" t="s">
        <v>299</v>
      </c>
    </row>
    <row r="248" spans="1:65" s="14" customFormat="1" ht="11.25">
      <c r="B248" s="183"/>
      <c r="D248" s="176" t="s">
        <v>137</v>
      </c>
      <c r="E248" s="184" t="s">
        <v>1</v>
      </c>
      <c r="F248" s="185" t="s">
        <v>178</v>
      </c>
      <c r="H248" s="186">
        <v>312.89999999999998</v>
      </c>
      <c r="I248" s="187"/>
      <c r="L248" s="183"/>
      <c r="M248" s="188"/>
      <c r="N248" s="189"/>
      <c r="O248" s="189"/>
      <c r="P248" s="189"/>
      <c r="Q248" s="189"/>
      <c r="R248" s="189"/>
      <c r="S248" s="189"/>
      <c r="T248" s="190"/>
      <c r="AT248" s="184" t="s">
        <v>137</v>
      </c>
      <c r="AU248" s="184" t="s">
        <v>87</v>
      </c>
      <c r="AV248" s="14" t="s">
        <v>87</v>
      </c>
      <c r="AW248" s="14" t="s">
        <v>33</v>
      </c>
      <c r="AX248" s="14" t="s">
        <v>85</v>
      </c>
      <c r="AY248" s="184" t="s">
        <v>127</v>
      </c>
    </row>
    <row r="249" spans="1:65" s="2" customFormat="1" ht="24" customHeight="1">
      <c r="A249" s="33"/>
      <c r="B249" s="161"/>
      <c r="C249" s="207" t="s">
        <v>243</v>
      </c>
      <c r="D249" s="207" t="s">
        <v>240</v>
      </c>
      <c r="E249" s="208" t="s">
        <v>300</v>
      </c>
      <c r="F249" s="209" t="s">
        <v>301</v>
      </c>
      <c r="G249" s="210" t="s">
        <v>133</v>
      </c>
      <c r="H249" s="211">
        <v>344.19</v>
      </c>
      <c r="I249" s="212"/>
      <c r="J249" s="213">
        <f>ROUND(I249*H249,2)</f>
        <v>0</v>
      </c>
      <c r="K249" s="209" t="s">
        <v>134</v>
      </c>
      <c r="L249" s="214"/>
      <c r="M249" s="215" t="s">
        <v>1</v>
      </c>
      <c r="N249" s="216" t="s">
        <v>42</v>
      </c>
      <c r="O249" s="59"/>
      <c r="P249" s="171">
        <f>O249*H249</f>
        <v>0</v>
      </c>
      <c r="Q249" s="171">
        <v>5.0000000000000001E-4</v>
      </c>
      <c r="R249" s="171">
        <f>Q249*H249</f>
        <v>0.172095</v>
      </c>
      <c r="S249" s="171">
        <v>0</v>
      </c>
      <c r="T249" s="172">
        <f>S249*H249</f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73" t="s">
        <v>243</v>
      </c>
      <c r="AT249" s="173" t="s">
        <v>240</v>
      </c>
      <c r="AU249" s="173" t="s">
        <v>87</v>
      </c>
      <c r="AY249" s="18" t="s">
        <v>127</v>
      </c>
      <c r="BE249" s="174">
        <f>IF(N249="základní",J249,0)</f>
        <v>0</v>
      </c>
      <c r="BF249" s="174">
        <f>IF(N249="snížená",J249,0)</f>
        <v>0</v>
      </c>
      <c r="BG249" s="174">
        <f>IF(N249="zákl. přenesená",J249,0)</f>
        <v>0</v>
      </c>
      <c r="BH249" s="174">
        <f>IF(N249="sníž. přenesená",J249,0)</f>
        <v>0</v>
      </c>
      <c r="BI249" s="174">
        <f>IF(N249="nulová",J249,0)</f>
        <v>0</v>
      </c>
      <c r="BJ249" s="18" t="s">
        <v>85</v>
      </c>
      <c r="BK249" s="174">
        <f>ROUND(I249*H249,2)</f>
        <v>0</v>
      </c>
      <c r="BL249" s="18" t="s">
        <v>221</v>
      </c>
      <c r="BM249" s="173" t="s">
        <v>302</v>
      </c>
    </row>
    <row r="250" spans="1:65" s="14" customFormat="1" ht="11.25">
      <c r="B250" s="183"/>
      <c r="D250" s="176" t="s">
        <v>137</v>
      </c>
      <c r="F250" s="185" t="s">
        <v>303</v>
      </c>
      <c r="H250" s="186">
        <v>344.19</v>
      </c>
      <c r="I250" s="187"/>
      <c r="L250" s="183"/>
      <c r="M250" s="188"/>
      <c r="N250" s="189"/>
      <c r="O250" s="189"/>
      <c r="P250" s="189"/>
      <c r="Q250" s="189"/>
      <c r="R250" s="189"/>
      <c r="S250" s="189"/>
      <c r="T250" s="190"/>
      <c r="AT250" s="184" t="s">
        <v>137</v>
      </c>
      <c r="AU250" s="184" t="s">
        <v>87</v>
      </c>
      <c r="AV250" s="14" t="s">
        <v>87</v>
      </c>
      <c r="AW250" s="14" t="s">
        <v>3</v>
      </c>
      <c r="AX250" s="14" t="s">
        <v>85</v>
      </c>
      <c r="AY250" s="184" t="s">
        <v>127</v>
      </c>
    </row>
    <row r="251" spans="1:65" s="2" customFormat="1" ht="24" customHeight="1">
      <c r="A251" s="33"/>
      <c r="B251" s="161"/>
      <c r="C251" s="162" t="s">
        <v>304</v>
      </c>
      <c r="D251" s="162" t="s">
        <v>130</v>
      </c>
      <c r="E251" s="163" t="s">
        <v>305</v>
      </c>
      <c r="F251" s="164" t="s">
        <v>306</v>
      </c>
      <c r="G251" s="165" t="s">
        <v>153</v>
      </c>
      <c r="H251" s="166">
        <v>0.88</v>
      </c>
      <c r="I251" s="167"/>
      <c r="J251" s="168">
        <f>ROUND(I251*H251,2)</f>
        <v>0</v>
      </c>
      <c r="K251" s="164" t="s">
        <v>134</v>
      </c>
      <c r="L251" s="34"/>
      <c r="M251" s="169" t="s">
        <v>1</v>
      </c>
      <c r="N251" s="170" t="s">
        <v>42</v>
      </c>
      <c r="O251" s="59"/>
      <c r="P251" s="171">
        <f>O251*H251</f>
        <v>0</v>
      </c>
      <c r="Q251" s="171">
        <v>0</v>
      </c>
      <c r="R251" s="171">
        <f>Q251*H251</f>
        <v>0</v>
      </c>
      <c r="S251" s="171">
        <v>0</v>
      </c>
      <c r="T251" s="172">
        <f>S251*H251</f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173" t="s">
        <v>221</v>
      </c>
      <c r="AT251" s="173" t="s">
        <v>130</v>
      </c>
      <c r="AU251" s="173" t="s">
        <v>87</v>
      </c>
      <c r="AY251" s="18" t="s">
        <v>127</v>
      </c>
      <c r="BE251" s="174">
        <f>IF(N251="základní",J251,0)</f>
        <v>0</v>
      </c>
      <c r="BF251" s="174">
        <f>IF(N251="snížená",J251,0)</f>
        <v>0</v>
      </c>
      <c r="BG251" s="174">
        <f>IF(N251="zákl. přenesená",J251,0)</f>
        <v>0</v>
      </c>
      <c r="BH251" s="174">
        <f>IF(N251="sníž. přenesená",J251,0)</f>
        <v>0</v>
      </c>
      <c r="BI251" s="174">
        <f>IF(N251="nulová",J251,0)</f>
        <v>0</v>
      </c>
      <c r="BJ251" s="18" t="s">
        <v>85</v>
      </c>
      <c r="BK251" s="174">
        <f>ROUND(I251*H251,2)</f>
        <v>0</v>
      </c>
      <c r="BL251" s="18" t="s">
        <v>221</v>
      </c>
      <c r="BM251" s="173" t="s">
        <v>307</v>
      </c>
    </row>
    <row r="252" spans="1:65" s="2" customFormat="1" ht="24" customHeight="1">
      <c r="A252" s="33"/>
      <c r="B252" s="161"/>
      <c r="C252" s="162" t="s">
        <v>308</v>
      </c>
      <c r="D252" s="162" t="s">
        <v>130</v>
      </c>
      <c r="E252" s="163" t="s">
        <v>309</v>
      </c>
      <c r="F252" s="164" t="s">
        <v>310</v>
      </c>
      <c r="G252" s="165" t="s">
        <v>153</v>
      </c>
      <c r="H252" s="166">
        <v>0.88</v>
      </c>
      <c r="I252" s="167"/>
      <c r="J252" s="168">
        <f>ROUND(I252*H252,2)</f>
        <v>0</v>
      </c>
      <c r="K252" s="164" t="s">
        <v>134</v>
      </c>
      <c r="L252" s="34"/>
      <c r="M252" s="169" t="s">
        <v>1</v>
      </c>
      <c r="N252" s="170" t="s">
        <v>42</v>
      </c>
      <c r="O252" s="59"/>
      <c r="P252" s="171">
        <f>O252*H252</f>
        <v>0</v>
      </c>
      <c r="Q252" s="171">
        <v>0</v>
      </c>
      <c r="R252" s="171">
        <f>Q252*H252</f>
        <v>0</v>
      </c>
      <c r="S252" s="171">
        <v>0</v>
      </c>
      <c r="T252" s="172">
        <f>S252*H252</f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173" t="s">
        <v>221</v>
      </c>
      <c r="AT252" s="173" t="s">
        <v>130</v>
      </c>
      <c r="AU252" s="173" t="s">
        <v>87</v>
      </c>
      <c r="AY252" s="18" t="s">
        <v>127</v>
      </c>
      <c r="BE252" s="174">
        <f>IF(N252="základní",J252,0)</f>
        <v>0</v>
      </c>
      <c r="BF252" s="174">
        <f>IF(N252="snížená",J252,0)</f>
        <v>0</v>
      </c>
      <c r="BG252" s="174">
        <f>IF(N252="zákl. přenesená",J252,0)</f>
        <v>0</v>
      </c>
      <c r="BH252" s="174">
        <f>IF(N252="sníž. přenesená",J252,0)</f>
        <v>0</v>
      </c>
      <c r="BI252" s="174">
        <f>IF(N252="nulová",J252,0)</f>
        <v>0</v>
      </c>
      <c r="BJ252" s="18" t="s">
        <v>85</v>
      </c>
      <c r="BK252" s="174">
        <f>ROUND(I252*H252,2)</f>
        <v>0</v>
      </c>
      <c r="BL252" s="18" t="s">
        <v>221</v>
      </c>
      <c r="BM252" s="173" t="s">
        <v>311</v>
      </c>
    </row>
    <row r="253" spans="1:65" s="12" customFormat="1" ht="22.9" customHeight="1">
      <c r="B253" s="148"/>
      <c r="D253" s="149" t="s">
        <v>76</v>
      </c>
      <c r="E253" s="159" t="s">
        <v>312</v>
      </c>
      <c r="F253" s="159" t="s">
        <v>313</v>
      </c>
      <c r="I253" s="151"/>
      <c r="J253" s="160">
        <f>BK253</f>
        <v>0</v>
      </c>
      <c r="L253" s="148"/>
      <c r="M253" s="153"/>
      <c r="N253" s="154"/>
      <c r="O253" s="154"/>
      <c r="P253" s="155">
        <f>SUM(P254:P302)</f>
        <v>0</v>
      </c>
      <c r="Q253" s="154"/>
      <c r="R253" s="155">
        <f>SUM(R254:R302)</f>
        <v>10.47053152</v>
      </c>
      <c r="S253" s="154"/>
      <c r="T253" s="156">
        <f>SUM(T254:T302)</f>
        <v>13.226979999999999</v>
      </c>
      <c r="AR253" s="149" t="s">
        <v>87</v>
      </c>
      <c r="AT253" s="157" t="s">
        <v>76</v>
      </c>
      <c r="AU253" s="157" t="s">
        <v>85</v>
      </c>
      <c r="AY253" s="149" t="s">
        <v>127</v>
      </c>
      <c r="BK253" s="158">
        <f>SUM(BK254:BK302)</f>
        <v>0</v>
      </c>
    </row>
    <row r="254" spans="1:65" s="2" customFormat="1" ht="24" customHeight="1">
      <c r="A254" s="33"/>
      <c r="B254" s="161"/>
      <c r="C254" s="162" t="s">
        <v>314</v>
      </c>
      <c r="D254" s="162" t="s">
        <v>130</v>
      </c>
      <c r="E254" s="163" t="s">
        <v>315</v>
      </c>
      <c r="F254" s="164" t="s">
        <v>316</v>
      </c>
      <c r="G254" s="165" t="s">
        <v>133</v>
      </c>
      <c r="H254" s="166">
        <v>18.3</v>
      </c>
      <c r="I254" s="167"/>
      <c r="J254" s="168">
        <f>ROUND(I254*H254,2)</f>
        <v>0</v>
      </c>
      <c r="K254" s="164" t="s">
        <v>134</v>
      </c>
      <c r="L254" s="34"/>
      <c r="M254" s="169" t="s">
        <v>1</v>
      </c>
      <c r="N254" s="170" t="s">
        <v>42</v>
      </c>
      <c r="O254" s="59"/>
      <c r="P254" s="171">
        <f>O254*H254</f>
        <v>0</v>
      </c>
      <c r="Q254" s="171">
        <v>1.5720000000000001E-2</v>
      </c>
      <c r="R254" s="171">
        <f>Q254*H254</f>
        <v>0.28767600000000004</v>
      </c>
      <c r="S254" s="171">
        <v>0</v>
      </c>
      <c r="T254" s="172">
        <f>S254*H254</f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73" t="s">
        <v>221</v>
      </c>
      <c r="AT254" s="173" t="s">
        <v>130</v>
      </c>
      <c r="AU254" s="173" t="s">
        <v>87</v>
      </c>
      <c r="AY254" s="18" t="s">
        <v>127</v>
      </c>
      <c r="BE254" s="174">
        <f>IF(N254="základní",J254,0)</f>
        <v>0</v>
      </c>
      <c r="BF254" s="174">
        <f>IF(N254="snížená",J254,0)</f>
        <v>0</v>
      </c>
      <c r="BG254" s="174">
        <f>IF(N254="zákl. přenesená",J254,0)</f>
        <v>0</v>
      </c>
      <c r="BH254" s="174">
        <f>IF(N254="sníž. přenesená",J254,0)</f>
        <v>0</v>
      </c>
      <c r="BI254" s="174">
        <f>IF(N254="nulová",J254,0)</f>
        <v>0</v>
      </c>
      <c r="BJ254" s="18" t="s">
        <v>85</v>
      </c>
      <c r="BK254" s="174">
        <f>ROUND(I254*H254,2)</f>
        <v>0</v>
      </c>
      <c r="BL254" s="18" t="s">
        <v>221</v>
      </c>
      <c r="BM254" s="173" t="s">
        <v>317</v>
      </c>
    </row>
    <row r="255" spans="1:65" s="14" customFormat="1" ht="11.25">
      <c r="B255" s="183"/>
      <c r="D255" s="176" t="s">
        <v>137</v>
      </c>
      <c r="E255" s="184" t="s">
        <v>1</v>
      </c>
      <c r="F255" s="185" t="s">
        <v>179</v>
      </c>
      <c r="H255" s="186">
        <v>18.3</v>
      </c>
      <c r="I255" s="187"/>
      <c r="L255" s="183"/>
      <c r="M255" s="188"/>
      <c r="N255" s="189"/>
      <c r="O255" s="189"/>
      <c r="P255" s="189"/>
      <c r="Q255" s="189"/>
      <c r="R255" s="189"/>
      <c r="S255" s="189"/>
      <c r="T255" s="190"/>
      <c r="AT255" s="184" t="s">
        <v>137</v>
      </c>
      <c r="AU255" s="184" t="s">
        <v>87</v>
      </c>
      <c r="AV255" s="14" t="s">
        <v>87</v>
      </c>
      <c r="AW255" s="14" t="s">
        <v>33</v>
      </c>
      <c r="AX255" s="14" t="s">
        <v>85</v>
      </c>
      <c r="AY255" s="184" t="s">
        <v>127</v>
      </c>
    </row>
    <row r="256" spans="1:65" s="2" customFormat="1" ht="24" customHeight="1">
      <c r="A256" s="33"/>
      <c r="B256" s="161"/>
      <c r="C256" s="162" t="s">
        <v>318</v>
      </c>
      <c r="D256" s="162" t="s">
        <v>130</v>
      </c>
      <c r="E256" s="163" t="s">
        <v>319</v>
      </c>
      <c r="F256" s="164" t="s">
        <v>320</v>
      </c>
      <c r="G256" s="165" t="s">
        <v>133</v>
      </c>
      <c r="H256" s="166">
        <v>40.200000000000003</v>
      </c>
      <c r="I256" s="167"/>
      <c r="J256" s="168">
        <f>ROUND(I256*H256,2)</f>
        <v>0</v>
      </c>
      <c r="K256" s="164" t="s">
        <v>134</v>
      </c>
      <c r="L256" s="34"/>
      <c r="M256" s="169" t="s">
        <v>1</v>
      </c>
      <c r="N256" s="170" t="s">
        <v>42</v>
      </c>
      <c r="O256" s="59"/>
      <c r="P256" s="171">
        <f>O256*H256</f>
        <v>0</v>
      </c>
      <c r="Q256" s="171">
        <v>0</v>
      </c>
      <c r="R256" s="171">
        <f>Q256*H256</f>
        <v>0</v>
      </c>
      <c r="S256" s="171">
        <v>1.5779999999999999E-2</v>
      </c>
      <c r="T256" s="172">
        <f>S256*H256</f>
        <v>0.63435600000000003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73" t="s">
        <v>221</v>
      </c>
      <c r="AT256" s="173" t="s">
        <v>130</v>
      </c>
      <c r="AU256" s="173" t="s">
        <v>87</v>
      </c>
      <c r="AY256" s="18" t="s">
        <v>127</v>
      </c>
      <c r="BE256" s="174">
        <f>IF(N256="základní",J256,0)</f>
        <v>0</v>
      </c>
      <c r="BF256" s="174">
        <f>IF(N256="snížená",J256,0)</f>
        <v>0</v>
      </c>
      <c r="BG256" s="174">
        <f>IF(N256="zákl. přenesená",J256,0)</f>
        <v>0</v>
      </c>
      <c r="BH256" s="174">
        <f>IF(N256="sníž. přenesená",J256,0)</f>
        <v>0</v>
      </c>
      <c r="BI256" s="174">
        <f>IF(N256="nulová",J256,0)</f>
        <v>0</v>
      </c>
      <c r="BJ256" s="18" t="s">
        <v>85</v>
      </c>
      <c r="BK256" s="174">
        <f>ROUND(I256*H256,2)</f>
        <v>0</v>
      </c>
      <c r="BL256" s="18" t="s">
        <v>221</v>
      </c>
      <c r="BM256" s="173" t="s">
        <v>321</v>
      </c>
    </row>
    <row r="257" spans="1:65" s="14" customFormat="1" ht="11.25">
      <c r="B257" s="183"/>
      <c r="D257" s="176" t="s">
        <v>137</v>
      </c>
      <c r="E257" s="184" t="s">
        <v>1</v>
      </c>
      <c r="F257" s="185" t="s">
        <v>144</v>
      </c>
      <c r="H257" s="186">
        <v>40.200000000000003</v>
      </c>
      <c r="I257" s="187"/>
      <c r="L257" s="183"/>
      <c r="M257" s="188"/>
      <c r="N257" s="189"/>
      <c r="O257" s="189"/>
      <c r="P257" s="189"/>
      <c r="Q257" s="189"/>
      <c r="R257" s="189"/>
      <c r="S257" s="189"/>
      <c r="T257" s="190"/>
      <c r="AT257" s="184" t="s">
        <v>137</v>
      </c>
      <c r="AU257" s="184" t="s">
        <v>87</v>
      </c>
      <c r="AV257" s="14" t="s">
        <v>87</v>
      </c>
      <c r="AW257" s="14" t="s">
        <v>33</v>
      </c>
      <c r="AX257" s="14" t="s">
        <v>85</v>
      </c>
      <c r="AY257" s="184" t="s">
        <v>127</v>
      </c>
    </row>
    <row r="258" spans="1:65" s="2" customFormat="1" ht="36" customHeight="1">
      <c r="A258" s="33"/>
      <c r="B258" s="161"/>
      <c r="C258" s="162" t="s">
        <v>322</v>
      </c>
      <c r="D258" s="162" t="s">
        <v>130</v>
      </c>
      <c r="E258" s="163" t="s">
        <v>323</v>
      </c>
      <c r="F258" s="164" t="s">
        <v>324</v>
      </c>
      <c r="G258" s="165" t="s">
        <v>133</v>
      </c>
      <c r="H258" s="166">
        <v>625.79999999999995</v>
      </c>
      <c r="I258" s="167"/>
      <c r="J258" s="168">
        <f>ROUND(I258*H258,2)</f>
        <v>0</v>
      </c>
      <c r="K258" s="164" t="s">
        <v>134</v>
      </c>
      <c r="L258" s="34"/>
      <c r="M258" s="169" t="s">
        <v>1</v>
      </c>
      <c r="N258" s="170" t="s">
        <v>42</v>
      </c>
      <c r="O258" s="59"/>
      <c r="P258" s="171">
        <f>O258*H258</f>
        <v>0</v>
      </c>
      <c r="Q258" s="171">
        <v>1E-4</v>
      </c>
      <c r="R258" s="171">
        <f>Q258*H258</f>
        <v>6.2579999999999997E-2</v>
      </c>
      <c r="S258" s="171">
        <v>0</v>
      </c>
      <c r="T258" s="172">
        <f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73" t="s">
        <v>221</v>
      </c>
      <c r="AT258" s="173" t="s">
        <v>130</v>
      </c>
      <c r="AU258" s="173" t="s">
        <v>87</v>
      </c>
      <c r="AY258" s="18" t="s">
        <v>127</v>
      </c>
      <c r="BE258" s="174">
        <f>IF(N258="základní",J258,0)</f>
        <v>0</v>
      </c>
      <c r="BF258" s="174">
        <f>IF(N258="snížená",J258,0)</f>
        <v>0</v>
      </c>
      <c r="BG258" s="174">
        <f>IF(N258="zákl. přenesená",J258,0)</f>
        <v>0</v>
      </c>
      <c r="BH258" s="174">
        <f>IF(N258="sníž. přenesená",J258,0)</f>
        <v>0</v>
      </c>
      <c r="BI258" s="174">
        <f>IF(N258="nulová",J258,0)</f>
        <v>0</v>
      </c>
      <c r="BJ258" s="18" t="s">
        <v>85</v>
      </c>
      <c r="BK258" s="174">
        <f>ROUND(I258*H258,2)</f>
        <v>0</v>
      </c>
      <c r="BL258" s="18" t="s">
        <v>221</v>
      </c>
      <c r="BM258" s="173" t="s">
        <v>325</v>
      </c>
    </row>
    <row r="259" spans="1:65" s="13" customFormat="1" ht="11.25">
      <c r="B259" s="175"/>
      <c r="D259" s="176" t="s">
        <v>137</v>
      </c>
      <c r="E259" s="177" t="s">
        <v>1</v>
      </c>
      <c r="F259" s="178" t="s">
        <v>326</v>
      </c>
      <c r="H259" s="177" t="s">
        <v>1</v>
      </c>
      <c r="I259" s="179"/>
      <c r="L259" s="175"/>
      <c r="M259" s="180"/>
      <c r="N259" s="181"/>
      <c r="O259" s="181"/>
      <c r="P259" s="181"/>
      <c r="Q259" s="181"/>
      <c r="R259" s="181"/>
      <c r="S259" s="181"/>
      <c r="T259" s="182"/>
      <c r="AT259" s="177" t="s">
        <v>137</v>
      </c>
      <c r="AU259" s="177" t="s">
        <v>87</v>
      </c>
      <c r="AV259" s="13" t="s">
        <v>85</v>
      </c>
      <c r="AW259" s="13" t="s">
        <v>33</v>
      </c>
      <c r="AX259" s="13" t="s">
        <v>77</v>
      </c>
      <c r="AY259" s="177" t="s">
        <v>127</v>
      </c>
    </row>
    <row r="260" spans="1:65" s="14" customFormat="1" ht="11.25">
      <c r="B260" s="183"/>
      <c r="D260" s="176" t="s">
        <v>137</v>
      </c>
      <c r="E260" s="184" t="s">
        <v>1</v>
      </c>
      <c r="F260" s="185" t="s">
        <v>327</v>
      </c>
      <c r="H260" s="186">
        <v>625.79999999999995</v>
      </c>
      <c r="I260" s="187"/>
      <c r="L260" s="183"/>
      <c r="M260" s="188"/>
      <c r="N260" s="189"/>
      <c r="O260" s="189"/>
      <c r="P260" s="189"/>
      <c r="Q260" s="189"/>
      <c r="R260" s="189"/>
      <c r="S260" s="189"/>
      <c r="T260" s="190"/>
      <c r="AT260" s="184" t="s">
        <v>137</v>
      </c>
      <c r="AU260" s="184" t="s">
        <v>87</v>
      </c>
      <c r="AV260" s="14" t="s">
        <v>87</v>
      </c>
      <c r="AW260" s="14" t="s">
        <v>33</v>
      </c>
      <c r="AX260" s="14" t="s">
        <v>85</v>
      </c>
      <c r="AY260" s="184" t="s">
        <v>127</v>
      </c>
    </row>
    <row r="261" spans="1:65" s="2" customFormat="1" ht="36" customHeight="1">
      <c r="A261" s="33"/>
      <c r="B261" s="161"/>
      <c r="C261" s="207" t="s">
        <v>328</v>
      </c>
      <c r="D261" s="207" t="s">
        <v>240</v>
      </c>
      <c r="E261" s="208" t="s">
        <v>329</v>
      </c>
      <c r="F261" s="209" t="s">
        <v>330</v>
      </c>
      <c r="G261" s="210" t="s">
        <v>133</v>
      </c>
      <c r="H261" s="211">
        <v>337.93200000000002</v>
      </c>
      <c r="I261" s="212"/>
      <c r="J261" s="213">
        <f>ROUND(I261*H261,2)</f>
        <v>0</v>
      </c>
      <c r="K261" s="209" t="s">
        <v>1</v>
      </c>
      <c r="L261" s="214"/>
      <c r="M261" s="215" t="s">
        <v>1</v>
      </c>
      <c r="N261" s="216" t="s">
        <v>42</v>
      </c>
      <c r="O261" s="59"/>
      <c r="P261" s="171">
        <f>O261*H261</f>
        <v>0</v>
      </c>
      <c r="Q261" s="171">
        <v>1.2959999999999999E-2</v>
      </c>
      <c r="R261" s="171">
        <f>Q261*H261</f>
        <v>4.3795987199999997</v>
      </c>
      <c r="S261" s="171">
        <v>0</v>
      </c>
      <c r="T261" s="172">
        <f>S261*H261</f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173" t="s">
        <v>243</v>
      </c>
      <c r="AT261" s="173" t="s">
        <v>240</v>
      </c>
      <c r="AU261" s="173" t="s">
        <v>87</v>
      </c>
      <c r="AY261" s="18" t="s">
        <v>127</v>
      </c>
      <c r="BE261" s="174">
        <f>IF(N261="základní",J261,0)</f>
        <v>0</v>
      </c>
      <c r="BF261" s="174">
        <f>IF(N261="snížená",J261,0)</f>
        <v>0</v>
      </c>
      <c r="BG261" s="174">
        <f>IF(N261="zákl. přenesená",J261,0)</f>
        <v>0</v>
      </c>
      <c r="BH261" s="174">
        <f>IF(N261="sníž. přenesená",J261,0)</f>
        <v>0</v>
      </c>
      <c r="BI261" s="174">
        <f>IF(N261="nulová",J261,0)</f>
        <v>0</v>
      </c>
      <c r="BJ261" s="18" t="s">
        <v>85</v>
      </c>
      <c r="BK261" s="174">
        <f>ROUND(I261*H261,2)</f>
        <v>0</v>
      </c>
      <c r="BL261" s="18" t="s">
        <v>221</v>
      </c>
      <c r="BM261" s="173" t="s">
        <v>331</v>
      </c>
    </row>
    <row r="262" spans="1:65" s="13" customFormat="1" ht="11.25">
      <c r="B262" s="175"/>
      <c r="D262" s="176" t="s">
        <v>137</v>
      </c>
      <c r="E262" s="177" t="s">
        <v>1</v>
      </c>
      <c r="F262" s="178" t="s">
        <v>332</v>
      </c>
      <c r="H262" s="177" t="s">
        <v>1</v>
      </c>
      <c r="I262" s="179"/>
      <c r="L262" s="175"/>
      <c r="M262" s="180"/>
      <c r="N262" s="181"/>
      <c r="O262" s="181"/>
      <c r="P262" s="181"/>
      <c r="Q262" s="181"/>
      <c r="R262" s="181"/>
      <c r="S262" s="181"/>
      <c r="T262" s="182"/>
      <c r="AT262" s="177" t="s">
        <v>137</v>
      </c>
      <c r="AU262" s="177" t="s">
        <v>87</v>
      </c>
      <c r="AV262" s="13" t="s">
        <v>85</v>
      </c>
      <c r="AW262" s="13" t="s">
        <v>33</v>
      </c>
      <c r="AX262" s="13" t="s">
        <v>77</v>
      </c>
      <c r="AY262" s="177" t="s">
        <v>127</v>
      </c>
    </row>
    <row r="263" spans="1:65" s="13" customFormat="1" ht="11.25">
      <c r="B263" s="175"/>
      <c r="D263" s="176" t="s">
        <v>137</v>
      </c>
      <c r="E263" s="177" t="s">
        <v>1</v>
      </c>
      <c r="F263" s="178" t="s">
        <v>333</v>
      </c>
      <c r="H263" s="177" t="s">
        <v>1</v>
      </c>
      <c r="I263" s="179"/>
      <c r="L263" s="175"/>
      <c r="M263" s="180"/>
      <c r="N263" s="181"/>
      <c r="O263" s="181"/>
      <c r="P263" s="181"/>
      <c r="Q263" s="181"/>
      <c r="R263" s="181"/>
      <c r="S263" s="181"/>
      <c r="T263" s="182"/>
      <c r="AT263" s="177" t="s">
        <v>137</v>
      </c>
      <c r="AU263" s="177" t="s">
        <v>87</v>
      </c>
      <c r="AV263" s="13" t="s">
        <v>85</v>
      </c>
      <c r="AW263" s="13" t="s">
        <v>33</v>
      </c>
      <c r="AX263" s="13" t="s">
        <v>77</v>
      </c>
      <c r="AY263" s="177" t="s">
        <v>127</v>
      </c>
    </row>
    <row r="264" spans="1:65" s="14" customFormat="1" ht="11.25">
      <c r="B264" s="183"/>
      <c r="D264" s="176" t="s">
        <v>137</v>
      </c>
      <c r="E264" s="184" t="s">
        <v>1</v>
      </c>
      <c r="F264" s="185" t="s">
        <v>334</v>
      </c>
      <c r="H264" s="186">
        <v>337.93200000000002</v>
      </c>
      <c r="I264" s="187"/>
      <c r="L264" s="183"/>
      <c r="M264" s="188"/>
      <c r="N264" s="189"/>
      <c r="O264" s="189"/>
      <c r="P264" s="189"/>
      <c r="Q264" s="189"/>
      <c r="R264" s="189"/>
      <c r="S264" s="189"/>
      <c r="T264" s="190"/>
      <c r="AT264" s="184" t="s">
        <v>137</v>
      </c>
      <c r="AU264" s="184" t="s">
        <v>87</v>
      </c>
      <c r="AV264" s="14" t="s">
        <v>87</v>
      </c>
      <c r="AW264" s="14" t="s">
        <v>33</v>
      </c>
      <c r="AX264" s="14" t="s">
        <v>85</v>
      </c>
      <c r="AY264" s="184" t="s">
        <v>127</v>
      </c>
    </row>
    <row r="265" spans="1:65" s="2" customFormat="1" ht="36" customHeight="1">
      <c r="A265" s="33"/>
      <c r="B265" s="161"/>
      <c r="C265" s="207" t="s">
        <v>335</v>
      </c>
      <c r="D265" s="207" t="s">
        <v>240</v>
      </c>
      <c r="E265" s="208" t="s">
        <v>336</v>
      </c>
      <c r="F265" s="209" t="s">
        <v>337</v>
      </c>
      <c r="G265" s="210" t="s">
        <v>133</v>
      </c>
      <c r="H265" s="211">
        <v>337.93200000000002</v>
      </c>
      <c r="I265" s="212"/>
      <c r="J265" s="213">
        <f>ROUND(I265*H265,2)</f>
        <v>0</v>
      </c>
      <c r="K265" s="209" t="s">
        <v>1</v>
      </c>
      <c r="L265" s="214"/>
      <c r="M265" s="215" t="s">
        <v>1</v>
      </c>
      <c r="N265" s="216" t="s">
        <v>42</v>
      </c>
      <c r="O265" s="59"/>
      <c r="P265" s="171">
        <f>O265*H265</f>
        <v>0</v>
      </c>
      <c r="Q265" s="171">
        <v>1.54E-2</v>
      </c>
      <c r="R265" s="171">
        <f>Q265*H265</f>
        <v>5.2041528000000001</v>
      </c>
      <c r="S265" s="171">
        <v>0</v>
      </c>
      <c r="T265" s="172">
        <f>S265*H265</f>
        <v>0</v>
      </c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R265" s="173" t="s">
        <v>243</v>
      </c>
      <c r="AT265" s="173" t="s">
        <v>240</v>
      </c>
      <c r="AU265" s="173" t="s">
        <v>87</v>
      </c>
      <c r="AY265" s="18" t="s">
        <v>127</v>
      </c>
      <c r="BE265" s="174">
        <f>IF(N265="základní",J265,0)</f>
        <v>0</v>
      </c>
      <c r="BF265" s="174">
        <f>IF(N265="snížená",J265,0)</f>
        <v>0</v>
      </c>
      <c r="BG265" s="174">
        <f>IF(N265="zákl. přenesená",J265,0)</f>
        <v>0</v>
      </c>
      <c r="BH265" s="174">
        <f>IF(N265="sníž. přenesená",J265,0)</f>
        <v>0</v>
      </c>
      <c r="BI265" s="174">
        <f>IF(N265="nulová",J265,0)</f>
        <v>0</v>
      </c>
      <c r="BJ265" s="18" t="s">
        <v>85</v>
      </c>
      <c r="BK265" s="174">
        <f>ROUND(I265*H265,2)</f>
        <v>0</v>
      </c>
      <c r="BL265" s="18" t="s">
        <v>221</v>
      </c>
      <c r="BM265" s="173" t="s">
        <v>338</v>
      </c>
    </row>
    <row r="266" spans="1:65" s="13" customFormat="1" ht="11.25">
      <c r="B266" s="175"/>
      <c r="D266" s="176" t="s">
        <v>137</v>
      </c>
      <c r="E266" s="177" t="s">
        <v>1</v>
      </c>
      <c r="F266" s="178" t="s">
        <v>332</v>
      </c>
      <c r="H266" s="177" t="s">
        <v>1</v>
      </c>
      <c r="I266" s="179"/>
      <c r="L266" s="175"/>
      <c r="M266" s="180"/>
      <c r="N266" s="181"/>
      <c r="O266" s="181"/>
      <c r="P266" s="181"/>
      <c r="Q266" s="181"/>
      <c r="R266" s="181"/>
      <c r="S266" s="181"/>
      <c r="T266" s="182"/>
      <c r="AT266" s="177" t="s">
        <v>137</v>
      </c>
      <c r="AU266" s="177" t="s">
        <v>87</v>
      </c>
      <c r="AV266" s="13" t="s">
        <v>85</v>
      </c>
      <c r="AW266" s="13" t="s">
        <v>33</v>
      </c>
      <c r="AX266" s="13" t="s">
        <v>77</v>
      </c>
      <c r="AY266" s="177" t="s">
        <v>127</v>
      </c>
    </row>
    <row r="267" spans="1:65" s="13" customFormat="1" ht="11.25">
      <c r="B267" s="175"/>
      <c r="D267" s="176" t="s">
        <v>137</v>
      </c>
      <c r="E267" s="177" t="s">
        <v>1</v>
      </c>
      <c r="F267" s="178" t="s">
        <v>333</v>
      </c>
      <c r="H267" s="177" t="s">
        <v>1</v>
      </c>
      <c r="I267" s="179"/>
      <c r="L267" s="175"/>
      <c r="M267" s="180"/>
      <c r="N267" s="181"/>
      <c r="O267" s="181"/>
      <c r="P267" s="181"/>
      <c r="Q267" s="181"/>
      <c r="R267" s="181"/>
      <c r="S267" s="181"/>
      <c r="T267" s="182"/>
      <c r="AT267" s="177" t="s">
        <v>137</v>
      </c>
      <c r="AU267" s="177" t="s">
        <v>87</v>
      </c>
      <c r="AV267" s="13" t="s">
        <v>85</v>
      </c>
      <c r="AW267" s="13" t="s">
        <v>33</v>
      </c>
      <c r="AX267" s="13" t="s">
        <v>77</v>
      </c>
      <c r="AY267" s="177" t="s">
        <v>127</v>
      </c>
    </row>
    <row r="268" spans="1:65" s="14" customFormat="1" ht="11.25">
      <c r="B268" s="183"/>
      <c r="D268" s="176" t="s">
        <v>137</v>
      </c>
      <c r="E268" s="184" t="s">
        <v>1</v>
      </c>
      <c r="F268" s="185" t="s">
        <v>334</v>
      </c>
      <c r="H268" s="186">
        <v>337.93200000000002</v>
      </c>
      <c r="I268" s="187"/>
      <c r="L268" s="183"/>
      <c r="M268" s="188"/>
      <c r="N268" s="189"/>
      <c r="O268" s="189"/>
      <c r="P268" s="189"/>
      <c r="Q268" s="189"/>
      <c r="R268" s="189"/>
      <c r="S268" s="189"/>
      <c r="T268" s="190"/>
      <c r="AT268" s="184" t="s">
        <v>137</v>
      </c>
      <c r="AU268" s="184" t="s">
        <v>87</v>
      </c>
      <c r="AV268" s="14" t="s">
        <v>87</v>
      </c>
      <c r="AW268" s="14" t="s">
        <v>33</v>
      </c>
      <c r="AX268" s="14" t="s">
        <v>85</v>
      </c>
      <c r="AY268" s="184" t="s">
        <v>127</v>
      </c>
    </row>
    <row r="269" spans="1:65" s="2" customFormat="1" ht="16.5" customHeight="1">
      <c r="A269" s="33"/>
      <c r="B269" s="161"/>
      <c r="C269" s="162" t="s">
        <v>339</v>
      </c>
      <c r="D269" s="162" t="s">
        <v>130</v>
      </c>
      <c r="E269" s="163" t="s">
        <v>340</v>
      </c>
      <c r="F269" s="164" t="s">
        <v>341</v>
      </c>
      <c r="G269" s="165" t="s">
        <v>133</v>
      </c>
      <c r="H269" s="166">
        <v>40.200000000000003</v>
      </c>
      <c r="I269" s="167"/>
      <c r="J269" s="168">
        <f>ROUND(I269*H269,2)</f>
        <v>0</v>
      </c>
      <c r="K269" s="164" t="s">
        <v>134</v>
      </c>
      <c r="L269" s="34"/>
      <c r="M269" s="169" t="s">
        <v>1</v>
      </c>
      <c r="N269" s="170" t="s">
        <v>42</v>
      </c>
      <c r="O269" s="59"/>
      <c r="P269" s="171">
        <f>O269*H269</f>
        <v>0</v>
      </c>
      <c r="Q269" s="171">
        <v>0</v>
      </c>
      <c r="R269" s="171">
        <f>Q269*H269</f>
        <v>0</v>
      </c>
      <c r="S269" s="171">
        <v>1.32E-3</v>
      </c>
      <c r="T269" s="172">
        <f>S269*H269</f>
        <v>5.3064E-2</v>
      </c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R269" s="173" t="s">
        <v>221</v>
      </c>
      <c r="AT269" s="173" t="s">
        <v>130</v>
      </c>
      <c r="AU269" s="173" t="s">
        <v>87</v>
      </c>
      <c r="AY269" s="18" t="s">
        <v>127</v>
      </c>
      <c r="BE269" s="174">
        <f>IF(N269="základní",J269,0)</f>
        <v>0</v>
      </c>
      <c r="BF269" s="174">
        <f>IF(N269="snížená",J269,0)</f>
        <v>0</v>
      </c>
      <c r="BG269" s="174">
        <f>IF(N269="zákl. přenesená",J269,0)</f>
        <v>0</v>
      </c>
      <c r="BH269" s="174">
        <f>IF(N269="sníž. přenesená",J269,0)</f>
        <v>0</v>
      </c>
      <c r="BI269" s="174">
        <f>IF(N269="nulová",J269,0)</f>
        <v>0</v>
      </c>
      <c r="BJ269" s="18" t="s">
        <v>85</v>
      </c>
      <c r="BK269" s="174">
        <f>ROUND(I269*H269,2)</f>
        <v>0</v>
      </c>
      <c r="BL269" s="18" t="s">
        <v>221</v>
      </c>
      <c r="BM269" s="173" t="s">
        <v>342</v>
      </c>
    </row>
    <row r="270" spans="1:65" s="14" customFormat="1" ht="11.25">
      <c r="B270" s="183"/>
      <c r="D270" s="176" t="s">
        <v>137</v>
      </c>
      <c r="E270" s="184" t="s">
        <v>1</v>
      </c>
      <c r="F270" s="185" t="s">
        <v>343</v>
      </c>
      <c r="H270" s="186">
        <v>40.200000000000003</v>
      </c>
      <c r="I270" s="187"/>
      <c r="L270" s="183"/>
      <c r="M270" s="188"/>
      <c r="N270" s="189"/>
      <c r="O270" s="189"/>
      <c r="P270" s="189"/>
      <c r="Q270" s="189"/>
      <c r="R270" s="189"/>
      <c r="S270" s="189"/>
      <c r="T270" s="190"/>
      <c r="AT270" s="184" t="s">
        <v>137</v>
      </c>
      <c r="AU270" s="184" t="s">
        <v>87</v>
      </c>
      <c r="AV270" s="14" t="s">
        <v>87</v>
      </c>
      <c r="AW270" s="14" t="s">
        <v>33</v>
      </c>
      <c r="AX270" s="14" t="s">
        <v>85</v>
      </c>
      <c r="AY270" s="184" t="s">
        <v>127</v>
      </c>
    </row>
    <row r="271" spans="1:65" s="2" customFormat="1" ht="24" customHeight="1">
      <c r="A271" s="33"/>
      <c r="B271" s="161"/>
      <c r="C271" s="162" t="s">
        <v>344</v>
      </c>
      <c r="D271" s="162" t="s">
        <v>130</v>
      </c>
      <c r="E271" s="163" t="s">
        <v>345</v>
      </c>
      <c r="F271" s="164" t="s">
        <v>346</v>
      </c>
      <c r="G271" s="165" t="s">
        <v>133</v>
      </c>
      <c r="H271" s="166">
        <v>331.2</v>
      </c>
      <c r="I271" s="167"/>
      <c r="J271" s="168">
        <f>ROUND(I271*H271,2)</f>
        <v>0</v>
      </c>
      <c r="K271" s="164" t="s">
        <v>134</v>
      </c>
      <c r="L271" s="34"/>
      <c r="M271" s="169" t="s">
        <v>1</v>
      </c>
      <c r="N271" s="170" t="s">
        <v>42</v>
      </c>
      <c r="O271" s="59"/>
      <c r="P271" s="171">
        <f>O271*H271</f>
        <v>0</v>
      </c>
      <c r="Q271" s="171">
        <v>0</v>
      </c>
      <c r="R271" s="171">
        <f>Q271*H271</f>
        <v>0</v>
      </c>
      <c r="S271" s="171">
        <v>1.6E-2</v>
      </c>
      <c r="T271" s="172">
        <f>S271*H271</f>
        <v>5.2991999999999999</v>
      </c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R271" s="173" t="s">
        <v>221</v>
      </c>
      <c r="AT271" s="173" t="s">
        <v>130</v>
      </c>
      <c r="AU271" s="173" t="s">
        <v>87</v>
      </c>
      <c r="AY271" s="18" t="s">
        <v>127</v>
      </c>
      <c r="BE271" s="174">
        <f>IF(N271="základní",J271,0)</f>
        <v>0</v>
      </c>
      <c r="BF271" s="174">
        <f>IF(N271="snížená",J271,0)</f>
        <v>0</v>
      </c>
      <c r="BG271" s="174">
        <f>IF(N271="zákl. přenesená",J271,0)</f>
        <v>0</v>
      </c>
      <c r="BH271" s="174">
        <f>IF(N271="sníž. přenesená",J271,0)</f>
        <v>0</v>
      </c>
      <c r="BI271" s="174">
        <f>IF(N271="nulová",J271,0)</f>
        <v>0</v>
      </c>
      <c r="BJ271" s="18" t="s">
        <v>85</v>
      </c>
      <c r="BK271" s="174">
        <f>ROUND(I271*H271,2)</f>
        <v>0</v>
      </c>
      <c r="BL271" s="18" t="s">
        <v>221</v>
      </c>
      <c r="BM271" s="173" t="s">
        <v>347</v>
      </c>
    </row>
    <row r="272" spans="1:65" s="14" customFormat="1" ht="11.25">
      <c r="B272" s="183"/>
      <c r="D272" s="176" t="s">
        <v>137</v>
      </c>
      <c r="E272" s="184" t="s">
        <v>1</v>
      </c>
      <c r="F272" s="185" t="s">
        <v>179</v>
      </c>
      <c r="H272" s="186">
        <v>18.3</v>
      </c>
      <c r="I272" s="187"/>
      <c r="L272" s="183"/>
      <c r="M272" s="188"/>
      <c r="N272" s="189"/>
      <c r="O272" s="189"/>
      <c r="P272" s="189"/>
      <c r="Q272" s="189"/>
      <c r="R272" s="189"/>
      <c r="S272" s="189"/>
      <c r="T272" s="190"/>
      <c r="AT272" s="184" t="s">
        <v>137</v>
      </c>
      <c r="AU272" s="184" t="s">
        <v>87</v>
      </c>
      <c r="AV272" s="14" t="s">
        <v>87</v>
      </c>
      <c r="AW272" s="14" t="s">
        <v>33</v>
      </c>
      <c r="AX272" s="14" t="s">
        <v>77</v>
      </c>
      <c r="AY272" s="184" t="s">
        <v>127</v>
      </c>
    </row>
    <row r="273" spans="1:65" s="14" customFormat="1" ht="11.25">
      <c r="B273" s="183"/>
      <c r="D273" s="176" t="s">
        <v>137</v>
      </c>
      <c r="E273" s="184" t="s">
        <v>1</v>
      </c>
      <c r="F273" s="185" t="s">
        <v>178</v>
      </c>
      <c r="H273" s="186">
        <v>312.89999999999998</v>
      </c>
      <c r="I273" s="187"/>
      <c r="L273" s="183"/>
      <c r="M273" s="188"/>
      <c r="N273" s="189"/>
      <c r="O273" s="189"/>
      <c r="P273" s="189"/>
      <c r="Q273" s="189"/>
      <c r="R273" s="189"/>
      <c r="S273" s="189"/>
      <c r="T273" s="190"/>
      <c r="AT273" s="184" t="s">
        <v>137</v>
      </c>
      <c r="AU273" s="184" t="s">
        <v>87</v>
      </c>
      <c r="AV273" s="14" t="s">
        <v>87</v>
      </c>
      <c r="AW273" s="14" t="s">
        <v>33</v>
      </c>
      <c r="AX273" s="14" t="s">
        <v>77</v>
      </c>
      <c r="AY273" s="184" t="s">
        <v>127</v>
      </c>
    </row>
    <row r="274" spans="1:65" s="16" customFormat="1" ht="11.25">
      <c r="B274" s="199"/>
      <c r="D274" s="176" t="s">
        <v>137</v>
      </c>
      <c r="E274" s="200" t="s">
        <v>1</v>
      </c>
      <c r="F274" s="201" t="s">
        <v>145</v>
      </c>
      <c r="H274" s="202">
        <v>331.2</v>
      </c>
      <c r="I274" s="203"/>
      <c r="L274" s="199"/>
      <c r="M274" s="204"/>
      <c r="N274" s="205"/>
      <c r="O274" s="205"/>
      <c r="P274" s="205"/>
      <c r="Q274" s="205"/>
      <c r="R274" s="205"/>
      <c r="S274" s="205"/>
      <c r="T274" s="206"/>
      <c r="AT274" s="200" t="s">
        <v>137</v>
      </c>
      <c r="AU274" s="200" t="s">
        <v>87</v>
      </c>
      <c r="AV274" s="16" t="s">
        <v>135</v>
      </c>
      <c r="AW274" s="16" t="s">
        <v>33</v>
      </c>
      <c r="AX274" s="16" t="s">
        <v>85</v>
      </c>
      <c r="AY274" s="200" t="s">
        <v>127</v>
      </c>
    </row>
    <row r="275" spans="1:65" s="2" customFormat="1" ht="16.5" customHeight="1">
      <c r="A275" s="33"/>
      <c r="B275" s="161"/>
      <c r="C275" s="162" t="s">
        <v>348</v>
      </c>
      <c r="D275" s="162" t="s">
        <v>130</v>
      </c>
      <c r="E275" s="163" t="s">
        <v>349</v>
      </c>
      <c r="F275" s="164" t="s">
        <v>350</v>
      </c>
      <c r="G275" s="165" t="s">
        <v>133</v>
      </c>
      <c r="H275" s="166">
        <v>379.59199999999998</v>
      </c>
      <c r="I275" s="167"/>
      <c r="J275" s="168">
        <f>ROUND(I275*H275,2)</f>
        <v>0</v>
      </c>
      <c r="K275" s="164" t="s">
        <v>134</v>
      </c>
      <c r="L275" s="34"/>
      <c r="M275" s="169" t="s">
        <v>1</v>
      </c>
      <c r="N275" s="170" t="s">
        <v>42</v>
      </c>
      <c r="O275" s="59"/>
      <c r="P275" s="171">
        <f>O275*H275</f>
        <v>0</v>
      </c>
      <c r="Q275" s="171">
        <v>0</v>
      </c>
      <c r="R275" s="171">
        <f>Q275*H275</f>
        <v>0</v>
      </c>
      <c r="S275" s="171">
        <v>1.7999999999999999E-2</v>
      </c>
      <c r="T275" s="172">
        <f>S275*H275</f>
        <v>6.8326559999999992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173" t="s">
        <v>221</v>
      </c>
      <c r="AT275" s="173" t="s">
        <v>130</v>
      </c>
      <c r="AU275" s="173" t="s">
        <v>87</v>
      </c>
      <c r="AY275" s="18" t="s">
        <v>127</v>
      </c>
      <c r="BE275" s="174">
        <f>IF(N275="základní",J275,0)</f>
        <v>0</v>
      </c>
      <c r="BF275" s="174">
        <f>IF(N275="snížená",J275,0)</f>
        <v>0</v>
      </c>
      <c r="BG275" s="174">
        <f>IF(N275="zákl. přenesená",J275,0)</f>
        <v>0</v>
      </c>
      <c r="BH275" s="174">
        <f>IF(N275="sníž. přenesená",J275,0)</f>
        <v>0</v>
      </c>
      <c r="BI275" s="174">
        <f>IF(N275="nulová",J275,0)</f>
        <v>0</v>
      </c>
      <c r="BJ275" s="18" t="s">
        <v>85</v>
      </c>
      <c r="BK275" s="174">
        <f>ROUND(I275*H275,2)</f>
        <v>0</v>
      </c>
      <c r="BL275" s="18" t="s">
        <v>221</v>
      </c>
      <c r="BM275" s="173" t="s">
        <v>351</v>
      </c>
    </row>
    <row r="276" spans="1:65" s="13" customFormat="1" ht="11.25">
      <c r="B276" s="175"/>
      <c r="D276" s="176" t="s">
        <v>137</v>
      </c>
      <c r="E276" s="177" t="s">
        <v>1</v>
      </c>
      <c r="F276" s="178" t="s">
        <v>138</v>
      </c>
      <c r="H276" s="177" t="s">
        <v>1</v>
      </c>
      <c r="I276" s="179"/>
      <c r="L276" s="175"/>
      <c r="M276" s="180"/>
      <c r="N276" s="181"/>
      <c r="O276" s="181"/>
      <c r="P276" s="181"/>
      <c r="Q276" s="181"/>
      <c r="R276" s="181"/>
      <c r="S276" s="181"/>
      <c r="T276" s="182"/>
      <c r="AT276" s="177" t="s">
        <v>137</v>
      </c>
      <c r="AU276" s="177" t="s">
        <v>87</v>
      </c>
      <c r="AV276" s="13" t="s">
        <v>85</v>
      </c>
      <c r="AW276" s="13" t="s">
        <v>33</v>
      </c>
      <c r="AX276" s="13" t="s">
        <v>77</v>
      </c>
      <c r="AY276" s="177" t="s">
        <v>127</v>
      </c>
    </row>
    <row r="277" spans="1:65" s="14" customFormat="1" ht="11.25">
      <c r="B277" s="183"/>
      <c r="D277" s="176" t="s">
        <v>137</v>
      </c>
      <c r="E277" s="184" t="s">
        <v>1</v>
      </c>
      <c r="F277" s="185" t="s">
        <v>139</v>
      </c>
      <c r="H277" s="186">
        <v>74</v>
      </c>
      <c r="I277" s="187"/>
      <c r="L277" s="183"/>
      <c r="M277" s="188"/>
      <c r="N277" s="189"/>
      <c r="O277" s="189"/>
      <c r="P277" s="189"/>
      <c r="Q277" s="189"/>
      <c r="R277" s="189"/>
      <c r="S277" s="189"/>
      <c r="T277" s="190"/>
      <c r="AT277" s="184" t="s">
        <v>137</v>
      </c>
      <c r="AU277" s="184" t="s">
        <v>87</v>
      </c>
      <c r="AV277" s="14" t="s">
        <v>87</v>
      </c>
      <c r="AW277" s="14" t="s">
        <v>33</v>
      </c>
      <c r="AX277" s="14" t="s">
        <v>77</v>
      </c>
      <c r="AY277" s="184" t="s">
        <v>127</v>
      </c>
    </row>
    <row r="278" spans="1:65" s="13" customFormat="1" ht="11.25">
      <c r="B278" s="175"/>
      <c r="D278" s="176" t="s">
        <v>137</v>
      </c>
      <c r="E278" s="177" t="s">
        <v>1</v>
      </c>
      <c r="F278" s="178" t="s">
        <v>140</v>
      </c>
      <c r="H278" s="177" t="s">
        <v>1</v>
      </c>
      <c r="I278" s="179"/>
      <c r="L278" s="175"/>
      <c r="M278" s="180"/>
      <c r="N278" s="181"/>
      <c r="O278" s="181"/>
      <c r="P278" s="181"/>
      <c r="Q278" s="181"/>
      <c r="R278" s="181"/>
      <c r="S278" s="181"/>
      <c r="T278" s="182"/>
      <c r="AT278" s="177" t="s">
        <v>137</v>
      </c>
      <c r="AU278" s="177" t="s">
        <v>87</v>
      </c>
      <c r="AV278" s="13" t="s">
        <v>85</v>
      </c>
      <c r="AW278" s="13" t="s">
        <v>33</v>
      </c>
      <c r="AX278" s="13" t="s">
        <v>77</v>
      </c>
      <c r="AY278" s="177" t="s">
        <v>127</v>
      </c>
    </row>
    <row r="279" spans="1:65" s="14" customFormat="1" ht="11.25">
      <c r="B279" s="183"/>
      <c r="D279" s="176" t="s">
        <v>137</v>
      </c>
      <c r="E279" s="184" t="s">
        <v>1</v>
      </c>
      <c r="F279" s="185" t="s">
        <v>141</v>
      </c>
      <c r="H279" s="186">
        <v>-7.3079999999999998</v>
      </c>
      <c r="I279" s="187"/>
      <c r="L279" s="183"/>
      <c r="M279" s="188"/>
      <c r="N279" s="189"/>
      <c r="O279" s="189"/>
      <c r="P279" s="189"/>
      <c r="Q279" s="189"/>
      <c r="R279" s="189"/>
      <c r="S279" s="189"/>
      <c r="T279" s="190"/>
      <c r="AT279" s="184" t="s">
        <v>137</v>
      </c>
      <c r="AU279" s="184" t="s">
        <v>87</v>
      </c>
      <c r="AV279" s="14" t="s">
        <v>87</v>
      </c>
      <c r="AW279" s="14" t="s">
        <v>33</v>
      </c>
      <c r="AX279" s="14" t="s">
        <v>77</v>
      </c>
      <c r="AY279" s="184" t="s">
        <v>127</v>
      </c>
    </row>
    <row r="280" spans="1:65" s="15" customFormat="1" ht="11.25">
      <c r="B280" s="191"/>
      <c r="D280" s="176" t="s">
        <v>137</v>
      </c>
      <c r="E280" s="192" t="s">
        <v>1</v>
      </c>
      <c r="F280" s="193" t="s">
        <v>142</v>
      </c>
      <c r="H280" s="194">
        <v>66.691999999999993</v>
      </c>
      <c r="I280" s="195"/>
      <c r="L280" s="191"/>
      <c r="M280" s="196"/>
      <c r="N280" s="197"/>
      <c r="O280" s="197"/>
      <c r="P280" s="197"/>
      <c r="Q280" s="197"/>
      <c r="R280" s="197"/>
      <c r="S280" s="197"/>
      <c r="T280" s="198"/>
      <c r="AT280" s="192" t="s">
        <v>137</v>
      </c>
      <c r="AU280" s="192" t="s">
        <v>87</v>
      </c>
      <c r="AV280" s="15" t="s">
        <v>143</v>
      </c>
      <c r="AW280" s="15" t="s">
        <v>33</v>
      </c>
      <c r="AX280" s="15" t="s">
        <v>77</v>
      </c>
      <c r="AY280" s="192" t="s">
        <v>127</v>
      </c>
    </row>
    <row r="281" spans="1:65" s="14" customFormat="1" ht="11.25">
      <c r="B281" s="183"/>
      <c r="D281" s="176" t="s">
        <v>137</v>
      </c>
      <c r="E281" s="184" t="s">
        <v>1</v>
      </c>
      <c r="F281" s="185" t="s">
        <v>178</v>
      </c>
      <c r="H281" s="186">
        <v>312.89999999999998</v>
      </c>
      <c r="I281" s="187"/>
      <c r="L281" s="183"/>
      <c r="M281" s="188"/>
      <c r="N281" s="189"/>
      <c r="O281" s="189"/>
      <c r="P281" s="189"/>
      <c r="Q281" s="189"/>
      <c r="R281" s="189"/>
      <c r="S281" s="189"/>
      <c r="T281" s="190"/>
      <c r="AT281" s="184" t="s">
        <v>137</v>
      </c>
      <c r="AU281" s="184" t="s">
        <v>87</v>
      </c>
      <c r="AV281" s="14" t="s">
        <v>87</v>
      </c>
      <c r="AW281" s="14" t="s">
        <v>33</v>
      </c>
      <c r="AX281" s="14" t="s">
        <v>77</v>
      </c>
      <c r="AY281" s="184" t="s">
        <v>127</v>
      </c>
    </row>
    <row r="282" spans="1:65" s="16" customFormat="1" ht="11.25">
      <c r="B282" s="199"/>
      <c r="D282" s="176" t="s">
        <v>137</v>
      </c>
      <c r="E282" s="200" t="s">
        <v>1</v>
      </c>
      <c r="F282" s="201" t="s">
        <v>145</v>
      </c>
      <c r="H282" s="202">
        <v>379.59199999999998</v>
      </c>
      <c r="I282" s="203"/>
      <c r="L282" s="199"/>
      <c r="M282" s="204"/>
      <c r="N282" s="205"/>
      <c r="O282" s="205"/>
      <c r="P282" s="205"/>
      <c r="Q282" s="205"/>
      <c r="R282" s="205"/>
      <c r="S282" s="205"/>
      <c r="T282" s="206"/>
      <c r="AT282" s="200" t="s">
        <v>137</v>
      </c>
      <c r="AU282" s="200" t="s">
        <v>87</v>
      </c>
      <c r="AV282" s="16" t="s">
        <v>135</v>
      </c>
      <c r="AW282" s="16" t="s">
        <v>33</v>
      </c>
      <c r="AX282" s="16" t="s">
        <v>85</v>
      </c>
      <c r="AY282" s="200" t="s">
        <v>127</v>
      </c>
    </row>
    <row r="283" spans="1:65" s="2" customFormat="1" ht="24" customHeight="1">
      <c r="A283" s="33"/>
      <c r="B283" s="161"/>
      <c r="C283" s="162" t="s">
        <v>352</v>
      </c>
      <c r="D283" s="162" t="s">
        <v>130</v>
      </c>
      <c r="E283" s="163" t="s">
        <v>353</v>
      </c>
      <c r="F283" s="164" t="s">
        <v>354</v>
      </c>
      <c r="G283" s="165" t="s">
        <v>133</v>
      </c>
      <c r="H283" s="166">
        <v>18.532</v>
      </c>
      <c r="I283" s="167"/>
      <c r="J283" s="168">
        <f>ROUND(I283*H283,2)</f>
        <v>0</v>
      </c>
      <c r="K283" s="164" t="s">
        <v>1</v>
      </c>
      <c r="L283" s="34"/>
      <c r="M283" s="169" t="s">
        <v>1</v>
      </c>
      <c r="N283" s="170" t="s">
        <v>42</v>
      </c>
      <c r="O283" s="59"/>
      <c r="P283" s="171">
        <f>O283*H283</f>
        <v>0</v>
      </c>
      <c r="Q283" s="171">
        <v>0</v>
      </c>
      <c r="R283" s="171">
        <f>Q283*H283</f>
        <v>0</v>
      </c>
      <c r="S283" s="171">
        <v>2.1999999999999999E-2</v>
      </c>
      <c r="T283" s="172">
        <f>S283*H283</f>
        <v>0.40770399999999996</v>
      </c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R283" s="173" t="s">
        <v>221</v>
      </c>
      <c r="AT283" s="173" t="s">
        <v>130</v>
      </c>
      <c r="AU283" s="173" t="s">
        <v>87</v>
      </c>
      <c r="AY283" s="18" t="s">
        <v>127</v>
      </c>
      <c r="BE283" s="174">
        <f>IF(N283="základní",J283,0)</f>
        <v>0</v>
      </c>
      <c r="BF283" s="174">
        <f>IF(N283="snížená",J283,0)</f>
        <v>0</v>
      </c>
      <c r="BG283" s="174">
        <f>IF(N283="zákl. přenesená",J283,0)</f>
        <v>0</v>
      </c>
      <c r="BH283" s="174">
        <f>IF(N283="sníž. přenesená",J283,0)</f>
        <v>0</v>
      </c>
      <c r="BI283" s="174">
        <f>IF(N283="nulová",J283,0)</f>
        <v>0</v>
      </c>
      <c r="BJ283" s="18" t="s">
        <v>85</v>
      </c>
      <c r="BK283" s="174">
        <f>ROUND(I283*H283,2)</f>
        <v>0</v>
      </c>
      <c r="BL283" s="18" t="s">
        <v>221</v>
      </c>
      <c r="BM283" s="173" t="s">
        <v>355</v>
      </c>
    </row>
    <row r="284" spans="1:65" s="13" customFormat="1" ht="11.25">
      <c r="B284" s="175"/>
      <c r="D284" s="176" t="s">
        <v>137</v>
      </c>
      <c r="E284" s="177" t="s">
        <v>1</v>
      </c>
      <c r="F284" s="178" t="s">
        <v>356</v>
      </c>
      <c r="H284" s="177" t="s">
        <v>1</v>
      </c>
      <c r="I284" s="179"/>
      <c r="L284" s="175"/>
      <c r="M284" s="180"/>
      <c r="N284" s="181"/>
      <c r="O284" s="181"/>
      <c r="P284" s="181"/>
      <c r="Q284" s="181"/>
      <c r="R284" s="181"/>
      <c r="S284" s="181"/>
      <c r="T284" s="182"/>
      <c r="AT284" s="177" t="s">
        <v>137</v>
      </c>
      <c r="AU284" s="177" t="s">
        <v>87</v>
      </c>
      <c r="AV284" s="13" t="s">
        <v>85</v>
      </c>
      <c r="AW284" s="13" t="s">
        <v>33</v>
      </c>
      <c r="AX284" s="13" t="s">
        <v>77</v>
      </c>
      <c r="AY284" s="177" t="s">
        <v>127</v>
      </c>
    </row>
    <row r="285" spans="1:65" s="14" customFormat="1" ht="11.25">
      <c r="B285" s="183"/>
      <c r="D285" s="176" t="s">
        <v>137</v>
      </c>
      <c r="E285" s="184" t="s">
        <v>1</v>
      </c>
      <c r="F285" s="185" t="s">
        <v>357</v>
      </c>
      <c r="H285" s="186">
        <v>9.7720000000000002</v>
      </c>
      <c r="I285" s="187"/>
      <c r="L285" s="183"/>
      <c r="M285" s="188"/>
      <c r="N285" s="189"/>
      <c r="O285" s="189"/>
      <c r="P285" s="189"/>
      <c r="Q285" s="189"/>
      <c r="R285" s="189"/>
      <c r="S285" s="189"/>
      <c r="T285" s="190"/>
      <c r="AT285" s="184" t="s">
        <v>137</v>
      </c>
      <c r="AU285" s="184" t="s">
        <v>87</v>
      </c>
      <c r="AV285" s="14" t="s">
        <v>87</v>
      </c>
      <c r="AW285" s="14" t="s">
        <v>33</v>
      </c>
      <c r="AX285" s="14" t="s">
        <v>77</v>
      </c>
      <c r="AY285" s="184" t="s">
        <v>127</v>
      </c>
    </row>
    <row r="286" spans="1:65" s="13" customFormat="1" ht="11.25">
      <c r="B286" s="175"/>
      <c r="D286" s="176" t="s">
        <v>137</v>
      </c>
      <c r="E286" s="177" t="s">
        <v>1</v>
      </c>
      <c r="F286" s="178" t="s">
        <v>358</v>
      </c>
      <c r="H286" s="177" t="s">
        <v>1</v>
      </c>
      <c r="I286" s="179"/>
      <c r="L286" s="175"/>
      <c r="M286" s="180"/>
      <c r="N286" s="181"/>
      <c r="O286" s="181"/>
      <c r="P286" s="181"/>
      <c r="Q286" s="181"/>
      <c r="R286" s="181"/>
      <c r="S286" s="181"/>
      <c r="T286" s="182"/>
      <c r="AT286" s="177" t="s">
        <v>137</v>
      </c>
      <c r="AU286" s="177" t="s">
        <v>87</v>
      </c>
      <c r="AV286" s="13" t="s">
        <v>85</v>
      </c>
      <c r="AW286" s="13" t="s">
        <v>33</v>
      </c>
      <c r="AX286" s="13" t="s">
        <v>77</v>
      </c>
      <c r="AY286" s="177" t="s">
        <v>127</v>
      </c>
    </row>
    <row r="287" spans="1:65" s="14" customFormat="1" ht="11.25">
      <c r="B287" s="183"/>
      <c r="D287" s="176" t="s">
        <v>137</v>
      </c>
      <c r="E287" s="184" t="s">
        <v>1</v>
      </c>
      <c r="F287" s="185" t="s">
        <v>359</v>
      </c>
      <c r="H287" s="186">
        <v>8.76</v>
      </c>
      <c r="I287" s="187"/>
      <c r="L287" s="183"/>
      <c r="M287" s="188"/>
      <c r="N287" s="189"/>
      <c r="O287" s="189"/>
      <c r="P287" s="189"/>
      <c r="Q287" s="189"/>
      <c r="R287" s="189"/>
      <c r="S287" s="189"/>
      <c r="T287" s="190"/>
      <c r="AT287" s="184" t="s">
        <v>137</v>
      </c>
      <c r="AU287" s="184" t="s">
        <v>87</v>
      </c>
      <c r="AV287" s="14" t="s">
        <v>87</v>
      </c>
      <c r="AW287" s="14" t="s">
        <v>33</v>
      </c>
      <c r="AX287" s="14" t="s">
        <v>77</v>
      </c>
      <c r="AY287" s="184" t="s">
        <v>127</v>
      </c>
    </row>
    <row r="288" spans="1:65" s="16" customFormat="1" ht="11.25">
      <c r="B288" s="199"/>
      <c r="D288" s="176" t="s">
        <v>137</v>
      </c>
      <c r="E288" s="200" t="s">
        <v>1</v>
      </c>
      <c r="F288" s="201" t="s">
        <v>145</v>
      </c>
      <c r="H288" s="202">
        <v>18.532</v>
      </c>
      <c r="I288" s="203"/>
      <c r="L288" s="199"/>
      <c r="M288" s="204"/>
      <c r="N288" s="205"/>
      <c r="O288" s="205"/>
      <c r="P288" s="205"/>
      <c r="Q288" s="205"/>
      <c r="R288" s="205"/>
      <c r="S288" s="205"/>
      <c r="T288" s="206"/>
      <c r="AT288" s="200" t="s">
        <v>137</v>
      </c>
      <c r="AU288" s="200" t="s">
        <v>87</v>
      </c>
      <c r="AV288" s="16" t="s">
        <v>135</v>
      </c>
      <c r="AW288" s="16" t="s">
        <v>33</v>
      </c>
      <c r="AX288" s="16" t="s">
        <v>85</v>
      </c>
      <c r="AY288" s="200" t="s">
        <v>127</v>
      </c>
    </row>
    <row r="289" spans="1:65" s="2" customFormat="1" ht="24" customHeight="1">
      <c r="A289" s="33"/>
      <c r="B289" s="161"/>
      <c r="C289" s="162" t="s">
        <v>360</v>
      </c>
      <c r="D289" s="162" t="s">
        <v>130</v>
      </c>
      <c r="E289" s="163" t="s">
        <v>361</v>
      </c>
      <c r="F289" s="164" t="s">
        <v>362</v>
      </c>
      <c r="G289" s="165" t="s">
        <v>133</v>
      </c>
      <c r="H289" s="166">
        <v>18.532</v>
      </c>
      <c r="I289" s="167"/>
      <c r="J289" s="168">
        <f>ROUND(I289*H289,2)</f>
        <v>0</v>
      </c>
      <c r="K289" s="164" t="s">
        <v>1</v>
      </c>
      <c r="L289" s="34"/>
      <c r="M289" s="169" t="s">
        <v>1</v>
      </c>
      <c r="N289" s="170" t="s">
        <v>42</v>
      </c>
      <c r="O289" s="59"/>
      <c r="P289" s="171">
        <f>O289*H289</f>
        <v>0</v>
      </c>
      <c r="Q289" s="171">
        <v>2.1999999999999999E-2</v>
      </c>
      <c r="R289" s="171">
        <f>Q289*H289</f>
        <v>0.40770399999999996</v>
      </c>
      <c r="S289" s="171">
        <v>0</v>
      </c>
      <c r="T289" s="172">
        <f>S289*H289</f>
        <v>0</v>
      </c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R289" s="173" t="s">
        <v>221</v>
      </c>
      <c r="AT289" s="173" t="s">
        <v>130</v>
      </c>
      <c r="AU289" s="173" t="s">
        <v>87</v>
      </c>
      <c r="AY289" s="18" t="s">
        <v>127</v>
      </c>
      <c r="BE289" s="174">
        <f>IF(N289="základní",J289,0)</f>
        <v>0</v>
      </c>
      <c r="BF289" s="174">
        <f>IF(N289="snížená",J289,0)</f>
        <v>0</v>
      </c>
      <c r="BG289" s="174">
        <f>IF(N289="zákl. přenesená",J289,0)</f>
        <v>0</v>
      </c>
      <c r="BH289" s="174">
        <f>IF(N289="sníž. přenesená",J289,0)</f>
        <v>0</v>
      </c>
      <c r="BI289" s="174">
        <f>IF(N289="nulová",J289,0)</f>
        <v>0</v>
      </c>
      <c r="BJ289" s="18" t="s">
        <v>85</v>
      </c>
      <c r="BK289" s="174">
        <f>ROUND(I289*H289,2)</f>
        <v>0</v>
      </c>
      <c r="BL289" s="18" t="s">
        <v>221</v>
      </c>
      <c r="BM289" s="173" t="s">
        <v>363</v>
      </c>
    </row>
    <row r="290" spans="1:65" s="13" customFormat="1" ht="22.5">
      <c r="B290" s="175"/>
      <c r="D290" s="176" t="s">
        <v>137</v>
      </c>
      <c r="E290" s="177" t="s">
        <v>1</v>
      </c>
      <c r="F290" s="178" t="s">
        <v>364</v>
      </c>
      <c r="H290" s="177" t="s">
        <v>1</v>
      </c>
      <c r="I290" s="179"/>
      <c r="L290" s="175"/>
      <c r="M290" s="180"/>
      <c r="N290" s="181"/>
      <c r="O290" s="181"/>
      <c r="P290" s="181"/>
      <c r="Q290" s="181"/>
      <c r="R290" s="181"/>
      <c r="S290" s="181"/>
      <c r="T290" s="182"/>
      <c r="AT290" s="177" t="s">
        <v>137</v>
      </c>
      <c r="AU290" s="177" t="s">
        <v>87</v>
      </c>
      <c r="AV290" s="13" t="s">
        <v>85</v>
      </c>
      <c r="AW290" s="13" t="s">
        <v>33</v>
      </c>
      <c r="AX290" s="13" t="s">
        <v>77</v>
      </c>
      <c r="AY290" s="177" t="s">
        <v>127</v>
      </c>
    </row>
    <row r="291" spans="1:65" s="13" customFormat="1" ht="11.25">
      <c r="B291" s="175"/>
      <c r="D291" s="176" t="s">
        <v>137</v>
      </c>
      <c r="E291" s="177" t="s">
        <v>1</v>
      </c>
      <c r="F291" s="178" t="s">
        <v>356</v>
      </c>
      <c r="H291" s="177" t="s">
        <v>1</v>
      </c>
      <c r="I291" s="179"/>
      <c r="L291" s="175"/>
      <c r="M291" s="180"/>
      <c r="N291" s="181"/>
      <c r="O291" s="181"/>
      <c r="P291" s="181"/>
      <c r="Q291" s="181"/>
      <c r="R291" s="181"/>
      <c r="S291" s="181"/>
      <c r="T291" s="182"/>
      <c r="AT291" s="177" t="s">
        <v>137</v>
      </c>
      <c r="AU291" s="177" t="s">
        <v>87</v>
      </c>
      <c r="AV291" s="13" t="s">
        <v>85</v>
      </c>
      <c r="AW291" s="13" t="s">
        <v>33</v>
      </c>
      <c r="AX291" s="13" t="s">
        <v>77</v>
      </c>
      <c r="AY291" s="177" t="s">
        <v>127</v>
      </c>
    </row>
    <row r="292" spans="1:65" s="14" customFormat="1" ht="11.25">
      <c r="B292" s="183"/>
      <c r="D292" s="176" t="s">
        <v>137</v>
      </c>
      <c r="E292" s="184" t="s">
        <v>1</v>
      </c>
      <c r="F292" s="185" t="s">
        <v>357</v>
      </c>
      <c r="H292" s="186">
        <v>9.7720000000000002</v>
      </c>
      <c r="I292" s="187"/>
      <c r="L292" s="183"/>
      <c r="M292" s="188"/>
      <c r="N292" s="189"/>
      <c r="O292" s="189"/>
      <c r="P292" s="189"/>
      <c r="Q292" s="189"/>
      <c r="R292" s="189"/>
      <c r="S292" s="189"/>
      <c r="T292" s="190"/>
      <c r="AT292" s="184" t="s">
        <v>137</v>
      </c>
      <c r="AU292" s="184" t="s">
        <v>87</v>
      </c>
      <c r="AV292" s="14" t="s">
        <v>87</v>
      </c>
      <c r="AW292" s="14" t="s">
        <v>33</v>
      </c>
      <c r="AX292" s="14" t="s">
        <v>77</v>
      </c>
      <c r="AY292" s="184" t="s">
        <v>127</v>
      </c>
    </row>
    <row r="293" spans="1:65" s="13" customFormat="1" ht="11.25">
      <c r="B293" s="175"/>
      <c r="D293" s="176" t="s">
        <v>137</v>
      </c>
      <c r="E293" s="177" t="s">
        <v>1</v>
      </c>
      <c r="F293" s="178" t="s">
        <v>358</v>
      </c>
      <c r="H293" s="177" t="s">
        <v>1</v>
      </c>
      <c r="I293" s="179"/>
      <c r="L293" s="175"/>
      <c r="M293" s="180"/>
      <c r="N293" s="181"/>
      <c r="O293" s="181"/>
      <c r="P293" s="181"/>
      <c r="Q293" s="181"/>
      <c r="R293" s="181"/>
      <c r="S293" s="181"/>
      <c r="T293" s="182"/>
      <c r="AT293" s="177" t="s">
        <v>137</v>
      </c>
      <c r="AU293" s="177" t="s">
        <v>87</v>
      </c>
      <c r="AV293" s="13" t="s">
        <v>85</v>
      </c>
      <c r="AW293" s="13" t="s">
        <v>33</v>
      </c>
      <c r="AX293" s="13" t="s">
        <v>77</v>
      </c>
      <c r="AY293" s="177" t="s">
        <v>127</v>
      </c>
    </row>
    <row r="294" spans="1:65" s="14" customFormat="1" ht="11.25">
      <c r="B294" s="183"/>
      <c r="D294" s="176" t="s">
        <v>137</v>
      </c>
      <c r="E294" s="184" t="s">
        <v>1</v>
      </c>
      <c r="F294" s="185" t="s">
        <v>359</v>
      </c>
      <c r="H294" s="186">
        <v>8.76</v>
      </c>
      <c r="I294" s="187"/>
      <c r="L294" s="183"/>
      <c r="M294" s="188"/>
      <c r="N294" s="189"/>
      <c r="O294" s="189"/>
      <c r="P294" s="189"/>
      <c r="Q294" s="189"/>
      <c r="R294" s="189"/>
      <c r="S294" s="189"/>
      <c r="T294" s="190"/>
      <c r="AT294" s="184" t="s">
        <v>137</v>
      </c>
      <c r="AU294" s="184" t="s">
        <v>87</v>
      </c>
      <c r="AV294" s="14" t="s">
        <v>87</v>
      </c>
      <c r="AW294" s="14" t="s">
        <v>33</v>
      </c>
      <c r="AX294" s="14" t="s">
        <v>77</v>
      </c>
      <c r="AY294" s="184" t="s">
        <v>127</v>
      </c>
    </row>
    <row r="295" spans="1:65" s="16" customFormat="1" ht="11.25">
      <c r="B295" s="199"/>
      <c r="D295" s="176" t="s">
        <v>137</v>
      </c>
      <c r="E295" s="200" t="s">
        <v>1</v>
      </c>
      <c r="F295" s="201" t="s">
        <v>145</v>
      </c>
      <c r="H295" s="202">
        <v>18.532</v>
      </c>
      <c r="I295" s="203"/>
      <c r="L295" s="199"/>
      <c r="M295" s="204"/>
      <c r="N295" s="205"/>
      <c r="O295" s="205"/>
      <c r="P295" s="205"/>
      <c r="Q295" s="205"/>
      <c r="R295" s="205"/>
      <c r="S295" s="205"/>
      <c r="T295" s="206"/>
      <c r="AT295" s="200" t="s">
        <v>137</v>
      </c>
      <c r="AU295" s="200" t="s">
        <v>87</v>
      </c>
      <c r="AV295" s="16" t="s">
        <v>135</v>
      </c>
      <c r="AW295" s="16" t="s">
        <v>33</v>
      </c>
      <c r="AX295" s="16" t="s">
        <v>85</v>
      </c>
      <c r="AY295" s="200" t="s">
        <v>127</v>
      </c>
    </row>
    <row r="296" spans="1:65" s="2" customFormat="1" ht="24" customHeight="1">
      <c r="A296" s="33"/>
      <c r="B296" s="161"/>
      <c r="C296" s="162" t="s">
        <v>365</v>
      </c>
      <c r="D296" s="162" t="s">
        <v>130</v>
      </c>
      <c r="E296" s="163" t="s">
        <v>366</v>
      </c>
      <c r="F296" s="164" t="s">
        <v>367</v>
      </c>
      <c r="G296" s="165" t="s">
        <v>133</v>
      </c>
      <c r="H296" s="166">
        <v>644.1</v>
      </c>
      <c r="I296" s="167"/>
      <c r="J296" s="168">
        <f>ROUND(I296*H296,2)</f>
        <v>0</v>
      </c>
      <c r="K296" s="164" t="s">
        <v>134</v>
      </c>
      <c r="L296" s="34"/>
      <c r="M296" s="169" t="s">
        <v>1</v>
      </c>
      <c r="N296" s="170" t="s">
        <v>42</v>
      </c>
      <c r="O296" s="59"/>
      <c r="P296" s="171">
        <f>O296*H296</f>
        <v>0</v>
      </c>
      <c r="Q296" s="171">
        <v>2.0000000000000001E-4</v>
      </c>
      <c r="R296" s="171">
        <f>Q296*H296</f>
        <v>0.12882000000000002</v>
      </c>
      <c r="S296" s="171">
        <v>0</v>
      </c>
      <c r="T296" s="172">
        <f>S296*H296</f>
        <v>0</v>
      </c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R296" s="173" t="s">
        <v>221</v>
      </c>
      <c r="AT296" s="173" t="s">
        <v>130</v>
      </c>
      <c r="AU296" s="173" t="s">
        <v>87</v>
      </c>
      <c r="AY296" s="18" t="s">
        <v>127</v>
      </c>
      <c r="BE296" s="174">
        <f>IF(N296="základní",J296,0)</f>
        <v>0</v>
      </c>
      <c r="BF296" s="174">
        <f>IF(N296="snížená",J296,0)</f>
        <v>0</v>
      </c>
      <c r="BG296" s="174">
        <f>IF(N296="zákl. přenesená",J296,0)</f>
        <v>0</v>
      </c>
      <c r="BH296" s="174">
        <f>IF(N296="sníž. přenesená",J296,0)</f>
        <v>0</v>
      </c>
      <c r="BI296" s="174">
        <f>IF(N296="nulová",J296,0)</f>
        <v>0</v>
      </c>
      <c r="BJ296" s="18" t="s">
        <v>85</v>
      </c>
      <c r="BK296" s="174">
        <f>ROUND(I296*H296,2)</f>
        <v>0</v>
      </c>
      <c r="BL296" s="18" t="s">
        <v>221</v>
      </c>
      <c r="BM296" s="173" t="s">
        <v>368</v>
      </c>
    </row>
    <row r="297" spans="1:65" s="14" customFormat="1" ht="11.25">
      <c r="B297" s="183"/>
      <c r="D297" s="176" t="s">
        <v>137</v>
      </c>
      <c r="E297" s="184" t="s">
        <v>1</v>
      </c>
      <c r="F297" s="185" t="s">
        <v>179</v>
      </c>
      <c r="H297" s="186">
        <v>18.3</v>
      </c>
      <c r="I297" s="187"/>
      <c r="L297" s="183"/>
      <c r="M297" s="188"/>
      <c r="N297" s="189"/>
      <c r="O297" s="189"/>
      <c r="P297" s="189"/>
      <c r="Q297" s="189"/>
      <c r="R297" s="189"/>
      <c r="S297" s="189"/>
      <c r="T297" s="190"/>
      <c r="AT297" s="184" t="s">
        <v>137</v>
      </c>
      <c r="AU297" s="184" t="s">
        <v>87</v>
      </c>
      <c r="AV297" s="14" t="s">
        <v>87</v>
      </c>
      <c r="AW297" s="14" t="s">
        <v>33</v>
      </c>
      <c r="AX297" s="14" t="s">
        <v>77</v>
      </c>
      <c r="AY297" s="184" t="s">
        <v>127</v>
      </c>
    </row>
    <row r="298" spans="1:65" s="13" customFormat="1" ht="11.25">
      <c r="B298" s="175"/>
      <c r="D298" s="176" t="s">
        <v>137</v>
      </c>
      <c r="E298" s="177" t="s">
        <v>1</v>
      </c>
      <c r="F298" s="178" t="s">
        <v>326</v>
      </c>
      <c r="H298" s="177" t="s">
        <v>1</v>
      </c>
      <c r="I298" s="179"/>
      <c r="L298" s="175"/>
      <c r="M298" s="180"/>
      <c r="N298" s="181"/>
      <c r="O298" s="181"/>
      <c r="P298" s="181"/>
      <c r="Q298" s="181"/>
      <c r="R298" s="181"/>
      <c r="S298" s="181"/>
      <c r="T298" s="182"/>
      <c r="AT298" s="177" t="s">
        <v>137</v>
      </c>
      <c r="AU298" s="177" t="s">
        <v>87</v>
      </c>
      <c r="AV298" s="13" t="s">
        <v>85</v>
      </c>
      <c r="AW298" s="13" t="s">
        <v>33</v>
      </c>
      <c r="AX298" s="13" t="s">
        <v>77</v>
      </c>
      <c r="AY298" s="177" t="s">
        <v>127</v>
      </c>
    </row>
    <row r="299" spans="1:65" s="14" customFormat="1" ht="11.25">
      <c r="B299" s="183"/>
      <c r="D299" s="176" t="s">
        <v>137</v>
      </c>
      <c r="E299" s="184" t="s">
        <v>1</v>
      </c>
      <c r="F299" s="185" t="s">
        <v>327</v>
      </c>
      <c r="H299" s="186">
        <v>625.79999999999995</v>
      </c>
      <c r="I299" s="187"/>
      <c r="L299" s="183"/>
      <c r="M299" s="188"/>
      <c r="N299" s="189"/>
      <c r="O299" s="189"/>
      <c r="P299" s="189"/>
      <c r="Q299" s="189"/>
      <c r="R299" s="189"/>
      <c r="S299" s="189"/>
      <c r="T299" s="190"/>
      <c r="AT299" s="184" t="s">
        <v>137</v>
      </c>
      <c r="AU299" s="184" t="s">
        <v>87</v>
      </c>
      <c r="AV299" s="14" t="s">
        <v>87</v>
      </c>
      <c r="AW299" s="14" t="s">
        <v>33</v>
      </c>
      <c r="AX299" s="14" t="s">
        <v>77</v>
      </c>
      <c r="AY299" s="184" t="s">
        <v>127</v>
      </c>
    </row>
    <row r="300" spans="1:65" s="16" customFormat="1" ht="11.25">
      <c r="B300" s="199"/>
      <c r="D300" s="176" t="s">
        <v>137</v>
      </c>
      <c r="E300" s="200" t="s">
        <v>1</v>
      </c>
      <c r="F300" s="201" t="s">
        <v>145</v>
      </c>
      <c r="H300" s="202">
        <v>644.1</v>
      </c>
      <c r="I300" s="203"/>
      <c r="L300" s="199"/>
      <c r="M300" s="204"/>
      <c r="N300" s="205"/>
      <c r="O300" s="205"/>
      <c r="P300" s="205"/>
      <c r="Q300" s="205"/>
      <c r="R300" s="205"/>
      <c r="S300" s="205"/>
      <c r="T300" s="206"/>
      <c r="AT300" s="200" t="s">
        <v>137</v>
      </c>
      <c r="AU300" s="200" t="s">
        <v>87</v>
      </c>
      <c r="AV300" s="16" t="s">
        <v>135</v>
      </c>
      <c r="AW300" s="16" t="s">
        <v>33</v>
      </c>
      <c r="AX300" s="16" t="s">
        <v>85</v>
      </c>
      <c r="AY300" s="200" t="s">
        <v>127</v>
      </c>
    </row>
    <row r="301" spans="1:65" s="2" customFormat="1" ht="24" customHeight="1">
      <c r="A301" s="33"/>
      <c r="B301" s="161"/>
      <c r="C301" s="162" t="s">
        <v>369</v>
      </c>
      <c r="D301" s="162" t="s">
        <v>130</v>
      </c>
      <c r="E301" s="163" t="s">
        <v>370</v>
      </c>
      <c r="F301" s="164" t="s">
        <v>371</v>
      </c>
      <c r="G301" s="165" t="s">
        <v>153</v>
      </c>
      <c r="H301" s="166">
        <v>10.471</v>
      </c>
      <c r="I301" s="167"/>
      <c r="J301" s="168">
        <f>ROUND(I301*H301,2)</f>
        <v>0</v>
      </c>
      <c r="K301" s="164" t="s">
        <v>134</v>
      </c>
      <c r="L301" s="34"/>
      <c r="M301" s="169" t="s">
        <v>1</v>
      </c>
      <c r="N301" s="170" t="s">
        <v>42</v>
      </c>
      <c r="O301" s="59"/>
      <c r="P301" s="171">
        <f>O301*H301</f>
        <v>0</v>
      </c>
      <c r="Q301" s="171">
        <v>0</v>
      </c>
      <c r="R301" s="171">
        <f>Q301*H301</f>
        <v>0</v>
      </c>
      <c r="S301" s="171">
        <v>0</v>
      </c>
      <c r="T301" s="172">
        <f>S301*H301</f>
        <v>0</v>
      </c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R301" s="173" t="s">
        <v>221</v>
      </c>
      <c r="AT301" s="173" t="s">
        <v>130</v>
      </c>
      <c r="AU301" s="173" t="s">
        <v>87</v>
      </c>
      <c r="AY301" s="18" t="s">
        <v>127</v>
      </c>
      <c r="BE301" s="174">
        <f>IF(N301="základní",J301,0)</f>
        <v>0</v>
      </c>
      <c r="BF301" s="174">
        <f>IF(N301="snížená",J301,0)</f>
        <v>0</v>
      </c>
      <c r="BG301" s="174">
        <f>IF(N301="zákl. přenesená",J301,0)</f>
        <v>0</v>
      </c>
      <c r="BH301" s="174">
        <f>IF(N301="sníž. přenesená",J301,0)</f>
        <v>0</v>
      </c>
      <c r="BI301" s="174">
        <f>IF(N301="nulová",J301,0)</f>
        <v>0</v>
      </c>
      <c r="BJ301" s="18" t="s">
        <v>85</v>
      </c>
      <c r="BK301" s="174">
        <f>ROUND(I301*H301,2)</f>
        <v>0</v>
      </c>
      <c r="BL301" s="18" t="s">
        <v>221</v>
      </c>
      <c r="BM301" s="173" t="s">
        <v>372</v>
      </c>
    </row>
    <row r="302" spans="1:65" s="2" customFormat="1" ht="24" customHeight="1">
      <c r="A302" s="33"/>
      <c r="B302" s="161"/>
      <c r="C302" s="162" t="s">
        <v>373</v>
      </c>
      <c r="D302" s="162" t="s">
        <v>130</v>
      </c>
      <c r="E302" s="163" t="s">
        <v>374</v>
      </c>
      <c r="F302" s="164" t="s">
        <v>375</v>
      </c>
      <c r="G302" s="165" t="s">
        <v>153</v>
      </c>
      <c r="H302" s="166">
        <v>10.471</v>
      </c>
      <c r="I302" s="167"/>
      <c r="J302" s="168">
        <f>ROUND(I302*H302,2)</f>
        <v>0</v>
      </c>
      <c r="K302" s="164" t="s">
        <v>134</v>
      </c>
      <c r="L302" s="34"/>
      <c r="M302" s="169" t="s">
        <v>1</v>
      </c>
      <c r="N302" s="170" t="s">
        <v>42</v>
      </c>
      <c r="O302" s="59"/>
      <c r="P302" s="171">
        <f>O302*H302</f>
        <v>0</v>
      </c>
      <c r="Q302" s="171">
        <v>0</v>
      </c>
      <c r="R302" s="171">
        <f>Q302*H302</f>
        <v>0</v>
      </c>
      <c r="S302" s="171">
        <v>0</v>
      </c>
      <c r="T302" s="172">
        <f>S302*H302</f>
        <v>0</v>
      </c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R302" s="173" t="s">
        <v>221</v>
      </c>
      <c r="AT302" s="173" t="s">
        <v>130</v>
      </c>
      <c r="AU302" s="173" t="s">
        <v>87</v>
      </c>
      <c r="AY302" s="18" t="s">
        <v>127</v>
      </c>
      <c r="BE302" s="174">
        <f>IF(N302="základní",J302,0)</f>
        <v>0</v>
      </c>
      <c r="BF302" s="174">
        <f>IF(N302="snížená",J302,0)</f>
        <v>0</v>
      </c>
      <c r="BG302" s="174">
        <f>IF(N302="zákl. přenesená",J302,0)</f>
        <v>0</v>
      </c>
      <c r="BH302" s="174">
        <f>IF(N302="sníž. přenesená",J302,0)</f>
        <v>0</v>
      </c>
      <c r="BI302" s="174">
        <f>IF(N302="nulová",J302,0)</f>
        <v>0</v>
      </c>
      <c r="BJ302" s="18" t="s">
        <v>85</v>
      </c>
      <c r="BK302" s="174">
        <f>ROUND(I302*H302,2)</f>
        <v>0</v>
      </c>
      <c r="BL302" s="18" t="s">
        <v>221</v>
      </c>
      <c r="BM302" s="173" t="s">
        <v>376</v>
      </c>
    </row>
    <row r="303" spans="1:65" s="12" customFormat="1" ht="22.9" customHeight="1">
      <c r="B303" s="148"/>
      <c r="D303" s="149" t="s">
        <v>76</v>
      </c>
      <c r="E303" s="159" t="s">
        <v>377</v>
      </c>
      <c r="F303" s="159" t="s">
        <v>378</v>
      </c>
      <c r="I303" s="151"/>
      <c r="J303" s="160">
        <f>BK303</f>
        <v>0</v>
      </c>
      <c r="L303" s="148"/>
      <c r="M303" s="153"/>
      <c r="N303" s="154"/>
      <c r="O303" s="154"/>
      <c r="P303" s="155">
        <f>SUM(P304:P324)</f>
        <v>0</v>
      </c>
      <c r="Q303" s="154"/>
      <c r="R303" s="155">
        <f>SUM(R304:R324)</f>
        <v>9.6448000000000006E-2</v>
      </c>
      <c r="S303" s="154"/>
      <c r="T303" s="156">
        <f>SUM(T304:T324)</f>
        <v>1.4375899999999997</v>
      </c>
      <c r="AR303" s="149" t="s">
        <v>87</v>
      </c>
      <c r="AT303" s="157" t="s">
        <v>76</v>
      </c>
      <c r="AU303" s="157" t="s">
        <v>85</v>
      </c>
      <c r="AY303" s="149" t="s">
        <v>127</v>
      </c>
      <c r="BK303" s="158">
        <f>SUM(BK304:BK324)</f>
        <v>0</v>
      </c>
    </row>
    <row r="304" spans="1:65" s="2" customFormat="1" ht="24" customHeight="1">
      <c r="A304" s="33"/>
      <c r="B304" s="161"/>
      <c r="C304" s="162" t="s">
        <v>379</v>
      </c>
      <c r="D304" s="162" t="s">
        <v>130</v>
      </c>
      <c r="E304" s="163" t="s">
        <v>380</v>
      </c>
      <c r="F304" s="164" t="s">
        <v>381</v>
      </c>
      <c r="G304" s="165" t="s">
        <v>163</v>
      </c>
      <c r="H304" s="166">
        <v>53.61</v>
      </c>
      <c r="I304" s="167"/>
      <c r="J304" s="168">
        <f>ROUND(I304*H304,2)</f>
        <v>0</v>
      </c>
      <c r="K304" s="164" t="s">
        <v>134</v>
      </c>
      <c r="L304" s="34"/>
      <c r="M304" s="169" t="s">
        <v>1</v>
      </c>
      <c r="N304" s="170" t="s">
        <v>42</v>
      </c>
      <c r="O304" s="59"/>
      <c r="P304" s="171">
        <f>O304*H304</f>
        <v>0</v>
      </c>
      <c r="Q304" s="171">
        <v>0</v>
      </c>
      <c r="R304" s="171">
        <f>Q304*H304</f>
        <v>0</v>
      </c>
      <c r="S304" s="171">
        <v>1E-3</v>
      </c>
      <c r="T304" s="172">
        <f>S304*H304</f>
        <v>5.3609999999999998E-2</v>
      </c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R304" s="173" t="s">
        <v>221</v>
      </c>
      <c r="AT304" s="173" t="s">
        <v>130</v>
      </c>
      <c r="AU304" s="173" t="s">
        <v>87</v>
      </c>
      <c r="AY304" s="18" t="s">
        <v>127</v>
      </c>
      <c r="BE304" s="174">
        <f>IF(N304="základní",J304,0)</f>
        <v>0</v>
      </c>
      <c r="BF304" s="174">
        <f>IF(N304="snížená",J304,0)</f>
        <v>0</v>
      </c>
      <c r="BG304" s="174">
        <f>IF(N304="zákl. přenesená",J304,0)</f>
        <v>0</v>
      </c>
      <c r="BH304" s="174">
        <f>IF(N304="sníž. přenesená",J304,0)</f>
        <v>0</v>
      </c>
      <c r="BI304" s="174">
        <f>IF(N304="nulová",J304,0)</f>
        <v>0</v>
      </c>
      <c r="BJ304" s="18" t="s">
        <v>85</v>
      </c>
      <c r="BK304" s="174">
        <f>ROUND(I304*H304,2)</f>
        <v>0</v>
      </c>
      <c r="BL304" s="18" t="s">
        <v>221</v>
      </c>
      <c r="BM304" s="173" t="s">
        <v>382</v>
      </c>
    </row>
    <row r="305" spans="1:65" s="13" customFormat="1" ht="11.25">
      <c r="B305" s="175"/>
      <c r="D305" s="176" t="s">
        <v>137</v>
      </c>
      <c r="E305" s="177" t="s">
        <v>1</v>
      </c>
      <c r="F305" s="178" t="s">
        <v>383</v>
      </c>
      <c r="H305" s="177" t="s">
        <v>1</v>
      </c>
      <c r="I305" s="179"/>
      <c r="L305" s="175"/>
      <c r="M305" s="180"/>
      <c r="N305" s="181"/>
      <c r="O305" s="181"/>
      <c r="P305" s="181"/>
      <c r="Q305" s="181"/>
      <c r="R305" s="181"/>
      <c r="S305" s="181"/>
      <c r="T305" s="182"/>
      <c r="AT305" s="177" t="s">
        <v>137</v>
      </c>
      <c r="AU305" s="177" t="s">
        <v>87</v>
      </c>
      <c r="AV305" s="13" t="s">
        <v>85</v>
      </c>
      <c r="AW305" s="13" t="s">
        <v>33</v>
      </c>
      <c r="AX305" s="13" t="s">
        <v>77</v>
      </c>
      <c r="AY305" s="177" t="s">
        <v>127</v>
      </c>
    </row>
    <row r="306" spans="1:65" s="14" customFormat="1" ht="11.25">
      <c r="B306" s="183"/>
      <c r="D306" s="176" t="s">
        <v>137</v>
      </c>
      <c r="E306" s="184" t="s">
        <v>1</v>
      </c>
      <c r="F306" s="185" t="s">
        <v>384</v>
      </c>
      <c r="H306" s="186">
        <v>25.61</v>
      </c>
      <c r="I306" s="187"/>
      <c r="L306" s="183"/>
      <c r="M306" s="188"/>
      <c r="N306" s="189"/>
      <c r="O306" s="189"/>
      <c r="P306" s="189"/>
      <c r="Q306" s="189"/>
      <c r="R306" s="189"/>
      <c r="S306" s="189"/>
      <c r="T306" s="190"/>
      <c r="AT306" s="184" t="s">
        <v>137</v>
      </c>
      <c r="AU306" s="184" t="s">
        <v>87</v>
      </c>
      <c r="AV306" s="14" t="s">
        <v>87</v>
      </c>
      <c r="AW306" s="14" t="s">
        <v>33</v>
      </c>
      <c r="AX306" s="14" t="s">
        <v>77</v>
      </c>
      <c r="AY306" s="184" t="s">
        <v>127</v>
      </c>
    </row>
    <row r="307" spans="1:65" s="13" customFormat="1" ht="11.25">
      <c r="B307" s="175"/>
      <c r="D307" s="176" t="s">
        <v>137</v>
      </c>
      <c r="E307" s="177" t="s">
        <v>1</v>
      </c>
      <c r="F307" s="178" t="s">
        <v>385</v>
      </c>
      <c r="H307" s="177" t="s">
        <v>1</v>
      </c>
      <c r="I307" s="179"/>
      <c r="L307" s="175"/>
      <c r="M307" s="180"/>
      <c r="N307" s="181"/>
      <c r="O307" s="181"/>
      <c r="P307" s="181"/>
      <c r="Q307" s="181"/>
      <c r="R307" s="181"/>
      <c r="S307" s="181"/>
      <c r="T307" s="182"/>
      <c r="AT307" s="177" t="s">
        <v>137</v>
      </c>
      <c r="AU307" s="177" t="s">
        <v>87</v>
      </c>
      <c r="AV307" s="13" t="s">
        <v>85</v>
      </c>
      <c r="AW307" s="13" t="s">
        <v>33</v>
      </c>
      <c r="AX307" s="13" t="s">
        <v>77</v>
      </c>
      <c r="AY307" s="177" t="s">
        <v>127</v>
      </c>
    </row>
    <row r="308" spans="1:65" s="14" customFormat="1" ht="11.25">
      <c r="B308" s="183"/>
      <c r="D308" s="176" t="s">
        <v>137</v>
      </c>
      <c r="E308" s="184" t="s">
        <v>1</v>
      </c>
      <c r="F308" s="185" t="s">
        <v>386</v>
      </c>
      <c r="H308" s="186">
        <v>28</v>
      </c>
      <c r="I308" s="187"/>
      <c r="L308" s="183"/>
      <c r="M308" s="188"/>
      <c r="N308" s="189"/>
      <c r="O308" s="189"/>
      <c r="P308" s="189"/>
      <c r="Q308" s="189"/>
      <c r="R308" s="189"/>
      <c r="S308" s="189"/>
      <c r="T308" s="190"/>
      <c r="AT308" s="184" t="s">
        <v>137</v>
      </c>
      <c r="AU308" s="184" t="s">
        <v>87</v>
      </c>
      <c r="AV308" s="14" t="s">
        <v>87</v>
      </c>
      <c r="AW308" s="14" t="s">
        <v>33</v>
      </c>
      <c r="AX308" s="14" t="s">
        <v>77</v>
      </c>
      <c r="AY308" s="184" t="s">
        <v>127</v>
      </c>
    </row>
    <row r="309" spans="1:65" s="16" customFormat="1" ht="11.25">
      <c r="B309" s="199"/>
      <c r="D309" s="176" t="s">
        <v>137</v>
      </c>
      <c r="E309" s="200" t="s">
        <v>1</v>
      </c>
      <c r="F309" s="201" t="s">
        <v>145</v>
      </c>
      <c r="H309" s="202">
        <v>53.61</v>
      </c>
      <c r="I309" s="203"/>
      <c r="L309" s="199"/>
      <c r="M309" s="204"/>
      <c r="N309" s="205"/>
      <c r="O309" s="205"/>
      <c r="P309" s="205"/>
      <c r="Q309" s="205"/>
      <c r="R309" s="205"/>
      <c r="S309" s="205"/>
      <c r="T309" s="206"/>
      <c r="AT309" s="200" t="s">
        <v>137</v>
      </c>
      <c r="AU309" s="200" t="s">
        <v>87</v>
      </c>
      <c r="AV309" s="16" t="s">
        <v>135</v>
      </c>
      <c r="AW309" s="16" t="s">
        <v>33</v>
      </c>
      <c r="AX309" s="16" t="s">
        <v>85</v>
      </c>
      <c r="AY309" s="200" t="s">
        <v>127</v>
      </c>
    </row>
    <row r="310" spans="1:65" s="2" customFormat="1" ht="24" customHeight="1">
      <c r="A310" s="33"/>
      <c r="B310" s="161"/>
      <c r="C310" s="162" t="s">
        <v>387</v>
      </c>
      <c r="D310" s="162" t="s">
        <v>130</v>
      </c>
      <c r="E310" s="163" t="s">
        <v>388</v>
      </c>
      <c r="F310" s="164" t="s">
        <v>389</v>
      </c>
      <c r="G310" s="165" t="s">
        <v>133</v>
      </c>
      <c r="H310" s="166">
        <v>66.691999999999993</v>
      </c>
      <c r="I310" s="167"/>
      <c r="J310" s="168">
        <f>ROUND(I310*H310,2)</f>
        <v>0</v>
      </c>
      <c r="K310" s="164" t="s">
        <v>134</v>
      </c>
      <c r="L310" s="34"/>
      <c r="M310" s="169" t="s">
        <v>1</v>
      </c>
      <c r="N310" s="170" t="s">
        <v>42</v>
      </c>
      <c r="O310" s="59"/>
      <c r="P310" s="171">
        <f>O310*H310</f>
        <v>0</v>
      </c>
      <c r="Q310" s="171">
        <v>0</v>
      </c>
      <c r="R310" s="171">
        <f>Q310*H310</f>
        <v>0</v>
      </c>
      <c r="S310" s="171">
        <v>1.4999999999999999E-2</v>
      </c>
      <c r="T310" s="172">
        <f>S310*H310</f>
        <v>1.0003799999999998</v>
      </c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R310" s="173" t="s">
        <v>221</v>
      </c>
      <c r="AT310" s="173" t="s">
        <v>130</v>
      </c>
      <c r="AU310" s="173" t="s">
        <v>87</v>
      </c>
      <c r="AY310" s="18" t="s">
        <v>127</v>
      </c>
      <c r="BE310" s="174">
        <f>IF(N310="základní",J310,0)</f>
        <v>0</v>
      </c>
      <c r="BF310" s="174">
        <f>IF(N310="snížená",J310,0)</f>
        <v>0</v>
      </c>
      <c r="BG310" s="174">
        <f>IF(N310="zákl. přenesená",J310,0)</f>
        <v>0</v>
      </c>
      <c r="BH310" s="174">
        <f>IF(N310="sníž. přenesená",J310,0)</f>
        <v>0</v>
      </c>
      <c r="BI310" s="174">
        <f>IF(N310="nulová",J310,0)</f>
        <v>0</v>
      </c>
      <c r="BJ310" s="18" t="s">
        <v>85</v>
      </c>
      <c r="BK310" s="174">
        <f>ROUND(I310*H310,2)</f>
        <v>0</v>
      </c>
      <c r="BL310" s="18" t="s">
        <v>221</v>
      </c>
      <c r="BM310" s="173" t="s">
        <v>390</v>
      </c>
    </row>
    <row r="311" spans="1:65" s="13" customFormat="1" ht="11.25">
      <c r="B311" s="175"/>
      <c r="D311" s="176" t="s">
        <v>137</v>
      </c>
      <c r="E311" s="177" t="s">
        <v>1</v>
      </c>
      <c r="F311" s="178" t="s">
        <v>138</v>
      </c>
      <c r="H311" s="177" t="s">
        <v>1</v>
      </c>
      <c r="I311" s="179"/>
      <c r="L311" s="175"/>
      <c r="M311" s="180"/>
      <c r="N311" s="181"/>
      <c r="O311" s="181"/>
      <c r="P311" s="181"/>
      <c r="Q311" s="181"/>
      <c r="R311" s="181"/>
      <c r="S311" s="181"/>
      <c r="T311" s="182"/>
      <c r="AT311" s="177" t="s">
        <v>137</v>
      </c>
      <c r="AU311" s="177" t="s">
        <v>87</v>
      </c>
      <c r="AV311" s="13" t="s">
        <v>85</v>
      </c>
      <c r="AW311" s="13" t="s">
        <v>33</v>
      </c>
      <c r="AX311" s="13" t="s">
        <v>77</v>
      </c>
      <c r="AY311" s="177" t="s">
        <v>127</v>
      </c>
    </row>
    <row r="312" spans="1:65" s="14" customFormat="1" ht="11.25">
      <c r="B312" s="183"/>
      <c r="D312" s="176" t="s">
        <v>137</v>
      </c>
      <c r="E312" s="184" t="s">
        <v>1</v>
      </c>
      <c r="F312" s="185" t="s">
        <v>139</v>
      </c>
      <c r="H312" s="186">
        <v>74</v>
      </c>
      <c r="I312" s="187"/>
      <c r="L312" s="183"/>
      <c r="M312" s="188"/>
      <c r="N312" s="189"/>
      <c r="O312" s="189"/>
      <c r="P312" s="189"/>
      <c r="Q312" s="189"/>
      <c r="R312" s="189"/>
      <c r="S312" s="189"/>
      <c r="T312" s="190"/>
      <c r="AT312" s="184" t="s">
        <v>137</v>
      </c>
      <c r="AU312" s="184" t="s">
        <v>87</v>
      </c>
      <c r="AV312" s="14" t="s">
        <v>87</v>
      </c>
      <c r="AW312" s="14" t="s">
        <v>33</v>
      </c>
      <c r="AX312" s="14" t="s">
        <v>77</v>
      </c>
      <c r="AY312" s="184" t="s">
        <v>127</v>
      </c>
    </row>
    <row r="313" spans="1:65" s="13" customFormat="1" ht="11.25">
      <c r="B313" s="175"/>
      <c r="D313" s="176" t="s">
        <v>137</v>
      </c>
      <c r="E313" s="177" t="s">
        <v>1</v>
      </c>
      <c r="F313" s="178" t="s">
        <v>140</v>
      </c>
      <c r="H313" s="177" t="s">
        <v>1</v>
      </c>
      <c r="I313" s="179"/>
      <c r="L313" s="175"/>
      <c r="M313" s="180"/>
      <c r="N313" s="181"/>
      <c r="O313" s="181"/>
      <c r="P313" s="181"/>
      <c r="Q313" s="181"/>
      <c r="R313" s="181"/>
      <c r="S313" s="181"/>
      <c r="T313" s="182"/>
      <c r="AT313" s="177" t="s">
        <v>137</v>
      </c>
      <c r="AU313" s="177" t="s">
        <v>87</v>
      </c>
      <c r="AV313" s="13" t="s">
        <v>85</v>
      </c>
      <c r="AW313" s="13" t="s">
        <v>33</v>
      </c>
      <c r="AX313" s="13" t="s">
        <v>77</v>
      </c>
      <c r="AY313" s="177" t="s">
        <v>127</v>
      </c>
    </row>
    <row r="314" spans="1:65" s="14" customFormat="1" ht="11.25">
      <c r="B314" s="183"/>
      <c r="D314" s="176" t="s">
        <v>137</v>
      </c>
      <c r="E314" s="184" t="s">
        <v>1</v>
      </c>
      <c r="F314" s="185" t="s">
        <v>141</v>
      </c>
      <c r="H314" s="186">
        <v>-7.3079999999999998</v>
      </c>
      <c r="I314" s="187"/>
      <c r="L314" s="183"/>
      <c r="M314" s="188"/>
      <c r="N314" s="189"/>
      <c r="O314" s="189"/>
      <c r="P314" s="189"/>
      <c r="Q314" s="189"/>
      <c r="R314" s="189"/>
      <c r="S314" s="189"/>
      <c r="T314" s="190"/>
      <c r="AT314" s="184" t="s">
        <v>137</v>
      </c>
      <c r="AU314" s="184" t="s">
        <v>87</v>
      </c>
      <c r="AV314" s="14" t="s">
        <v>87</v>
      </c>
      <c r="AW314" s="14" t="s">
        <v>33</v>
      </c>
      <c r="AX314" s="14" t="s">
        <v>77</v>
      </c>
      <c r="AY314" s="184" t="s">
        <v>127</v>
      </c>
    </row>
    <row r="315" spans="1:65" s="16" customFormat="1" ht="11.25">
      <c r="B315" s="199"/>
      <c r="D315" s="176" t="s">
        <v>137</v>
      </c>
      <c r="E315" s="200" t="s">
        <v>1</v>
      </c>
      <c r="F315" s="201" t="s">
        <v>145</v>
      </c>
      <c r="H315" s="202">
        <v>66.691999999999993</v>
      </c>
      <c r="I315" s="203"/>
      <c r="L315" s="199"/>
      <c r="M315" s="204"/>
      <c r="N315" s="205"/>
      <c r="O315" s="205"/>
      <c r="P315" s="205"/>
      <c r="Q315" s="205"/>
      <c r="R315" s="205"/>
      <c r="S315" s="205"/>
      <c r="T315" s="206"/>
      <c r="AT315" s="200" t="s">
        <v>137</v>
      </c>
      <c r="AU315" s="200" t="s">
        <v>87</v>
      </c>
      <c r="AV315" s="16" t="s">
        <v>135</v>
      </c>
      <c r="AW315" s="16" t="s">
        <v>33</v>
      </c>
      <c r="AX315" s="16" t="s">
        <v>85</v>
      </c>
      <c r="AY315" s="200" t="s">
        <v>127</v>
      </c>
    </row>
    <row r="316" spans="1:65" s="2" customFormat="1" ht="24" customHeight="1">
      <c r="A316" s="33"/>
      <c r="B316" s="161"/>
      <c r="C316" s="162" t="s">
        <v>391</v>
      </c>
      <c r="D316" s="162" t="s">
        <v>130</v>
      </c>
      <c r="E316" s="163" t="s">
        <v>392</v>
      </c>
      <c r="F316" s="164" t="s">
        <v>393</v>
      </c>
      <c r="G316" s="165" t="s">
        <v>133</v>
      </c>
      <c r="H316" s="166">
        <v>54.8</v>
      </c>
      <c r="I316" s="167"/>
      <c r="J316" s="168">
        <f>ROUND(I316*H316,2)</f>
        <v>0</v>
      </c>
      <c r="K316" s="164" t="s">
        <v>134</v>
      </c>
      <c r="L316" s="34"/>
      <c r="M316" s="169" t="s">
        <v>1</v>
      </c>
      <c r="N316" s="170" t="s">
        <v>42</v>
      </c>
      <c r="O316" s="59"/>
      <c r="P316" s="171">
        <f>O316*H316</f>
        <v>0</v>
      </c>
      <c r="Q316" s="171">
        <v>0</v>
      </c>
      <c r="R316" s="171">
        <f>Q316*H316</f>
        <v>0</v>
      </c>
      <c r="S316" s="171">
        <v>7.0000000000000001E-3</v>
      </c>
      <c r="T316" s="172">
        <f>S316*H316</f>
        <v>0.3836</v>
      </c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R316" s="173" t="s">
        <v>221</v>
      </c>
      <c r="AT316" s="173" t="s">
        <v>130</v>
      </c>
      <c r="AU316" s="173" t="s">
        <v>87</v>
      </c>
      <c r="AY316" s="18" t="s">
        <v>127</v>
      </c>
      <c r="BE316" s="174">
        <f>IF(N316="základní",J316,0)</f>
        <v>0</v>
      </c>
      <c r="BF316" s="174">
        <f>IF(N316="snížená",J316,0)</f>
        <v>0</v>
      </c>
      <c r="BG316" s="174">
        <f>IF(N316="zákl. přenesená",J316,0)</f>
        <v>0</v>
      </c>
      <c r="BH316" s="174">
        <f>IF(N316="sníž. přenesená",J316,0)</f>
        <v>0</v>
      </c>
      <c r="BI316" s="174">
        <f>IF(N316="nulová",J316,0)</f>
        <v>0</v>
      </c>
      <c r="BJ316" s="18" t="s">
        <v>85</v>
      </c>
      <c r="BK316" s="174">
        <f>ROUND(I316*H316,2)</f>
        <v>0</v>
      </c>
      <c r="BL316" s="18" t="s">
        <v>221</v>
      </c>
      <c r="BM316" s="173" t="s">
        <v>394</v>
      </c>
    </row>
    <row r="317" spans="1:65" s="13" customFormat="1" ht="11.25">
      <c r="B317" s="175"/>
      <c r="D317" s="176" t="s">
        <v>137</v>
      </c>
      <c r="E317" s="177" t="s">
        <v>1</v>
      </c>
      <c r="F317" s="178" t="s">
        <v>180</v>
      </c>
      <c r="H317" s="177" t="s">
        <v>1</v>
      </c>
      <c r="I317" s="179"/>
      <c r="L317" s="175"/>
      <c r="M317" s="180"/>
      <c r="N317" s="181"/>
      <c r="O317" s="181"/>
      <c r="P317" s="181"/>
      <c r="Q317" s="181"/>
      <c r="R317" s="181"/>
      <c r="S317" s="181"/>
      <c r="T317" s="182"/>
      <c r="AT317" s="177" t="s">
        <v>137</v>
      </c>
      <c r="AU317" s="177" t="s">
        <v>87</v>
      </c>
      <c r="AV317" s="13" t="s">
        <v>85</v>
      </c>
      <c r="AW317" s="13" t="s">
        <v>33</v>
      </c>
      <c r="AX317" s="13" t="s">
        <v>77</v>
      </c>
      <c r="AY317" s="177" t="s">
        <v>127</v>
      </c>
    </row>
    <row r="318" spans="1:65" s="14" customFormat="1" ht="11.25">
      <c r="B318" s="183"/>
      <c r="D318" s="176" t="s">
        <v>137</v>
      </c>
      <c r="E318" s="184" t="s">
        <v>1</v>
      </c>
      <c r="F318" s="185" t="s">
        <v>181</v>
      </c>
      <c r="H318" s="186">
        <v>54.8</v>
      </c>
      <c r="I318" s="187"/>
      <c r="L318" s="183"/>
      <c r="M318" s="188"/>
      <c r="N318" s="189"/>
      <c r="O318" s="189"/>
      <c r="P318" s="189"/>
      <c r="Q318" s="189"/>
      <c r="R318" s="189"/>
      <c r="S318" s="189"/>
      <c r="T318" s="190"/>
      <c r="AT318" s="184" t="s">
        <v>137</v>
      </c>
      <c r="AU318" s="184" t="s">
        <v>87</v>
      </c>
      <c r="AV318" s="14" t="s">
        <v>87</v>
      </c>
      <c r="AW318" s="14" t="s">
        <v>33</v>
      </c>
      <c r="AX318" s="14" t="s">
        <v>85</v>
      </c>
      <c r="AY318" s="184" t="s">
        <v>127</v>
      </c>
    </row>
    <row r="319" spans="1:65" s="2" customFormat="1" ht="24" customHeight="1">
      <c r="A319" s="33"/>
      <c r="B319" s="161"/>
      <c r="C319" s="162" t="s">
        <v>395</v>
      </c>
      <c r="D319" s="162" t="s">
        <v>130</v>
      </c>
      <c r="E319" s="163" t="s">
        <v>396</v>
      </c>
      <c r="F319" s="164" t="s">
        <v>397</v>
      </c>
      <c r="G319" s="165" t="s">
        <v>133</v>
      </c>
      <c r="H319" s="166">
        <v>54.8</v>
      </c>
      <c r="I319" s="167"/>
      <c r="J319" s="168">
        <f>ROUND(I319*H319,2)</f>
        <v>0</v>
      </c>
      <c r="K319" s="164" t="s">
        <v>134</v>
      </c>
      <c r="L319" s="34"/>
      <c r="M319" s="169" t="s">
        <v>1</v>
      </c>
      <c r="N319" s="170" t="s">
        <v>42</v>
      </c>
      <c r="O319" s="59"/>
      <c r="P319" s="171">
        <f>O319*H319</f>
        <v>0</v>
      </c>
      <c r="Q319" s="171">
        <v>0</v>
      </c>
      <c r="R319" s="171">
        <f>Q319*H319</f>
        <v>0</v>
      </c>
      <c r="S319" s="171">
        <v>0</v>
      </c>
      <c r="T319" s="172">
        <f>S319*H319</f>
        <v>0</v>
      </c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R319" s="173" t="s">
        <v>221</v>
      </c>
      <c r="AT319" s="173" t="s">
        <v>130</v>
      </c>
      <c r="AU319" s="173" t="s">
        <v>87</v>
      </c>
      <c r="AY319" s="18" t="s">
        <v>127</v>
      </c>
      <c r="BE319" s="174">
        <f>IF(N319="základní",J319,0)</f>
        <v>0</v>
      </c>
      <c r="BF319" s="174">
        <f>IF(N319="snížená",J319,0)</f>
        <v>0</v>
      </c>
      <c r="BG319" s="174">
        <f>IF(N319="zákl. přenesená",J319,0)</f>
        <v>0</v>
      </c>
      <c r="BH319" s="174">
        <f>IF(N319="sníž. přenesená",J319,0)</f>
        <v>0</v>
      </c>
      <c r="BI319" s="174">
        <f>IF(N319="nulová",J319,0)</f>
        <v>0</v>
      </c>
      <c r="BJ319" s="18" t="s">
        <v>85</v>
      </c>
      <c r="BK319" s="174">
        <f>ROUND(I319*H319,2)</f>
        <v>0</v>
      </c>
      <c r="BL319" s="18" t="s">
        <v>221</v>
      </c>
      <c r="BM319" s="173" t="s">
        <v>398</v>
      </c>
    </row>
    <row r="320" spans="1:65" s="14" customFormat="1" ht="11.25">
      <c r="B320" s="183"/>
      <c r="D320" s="176" t="s">
        <v>137</v>
      </c>
      <c r="E320" s="184" t="s">
        <v>1</v>
      </c>
      <c r="F320" s="185" t="s">
        <v>399</v>
      </c>
      <c r="H320" s="186">
        <v>54.8</v>
      </c>
      <c r="I320" s="187"/>
      <c r="L320" s="183"/>
      <c r="M320" s="188"/>
      <c r="N320" s="189"/>
      <c r="O320" s="189"/>
      <c r="P320" s="189"/>
      <c r="Q320" s="189"/>
      <c r="R320" s="189"/>
      <c r="S320" s="189"/>
      <c r="T320" s="190"/>
      <c r="AT320" s="184" t="s">
        <v>137</v>
      </c>
      <c r="AU320" s="184" t="s">
        <v>87</v>
      </c>
      <c r="AV320" s="14" t="s">
        <v>87</v>
      </c>
      <c r="AW320" s="14" t="s">
        <v>33</v>
      </c>
      <c r="AX320" s="14" t="s">
        <v>85</v>
      </c>
      <c r="AY320" s="184" t="s">
        <v>127</v>
      </c>
    </row>
    <row r="321" spans="1:65" s="2" customFormat="1" ht="36" customHeight="1">
      <c r="A321" s="33"/>
      <c r="B321" s="161"/>
      <c r="C321" s="207" t="s">
        <v>400</v>
      </c>
      <c r="D321" s="207" t="s">
        <v>240</v>
      </c>
      <c r="E321" s="208" t="s">
        <v>401</v>
      </c>
      <c r="F321" s="209" t="s">
        <v>402</v>
      </c>
      <c r="G321" s="210" t="s">
        <v>163</v>
      </c>
      <c r="H321" s="211">
        <v>60.28</v>
      </c>
      <c r="I321" s="212"/>
      <c r="J321" s="213">
        <f>ROUND(I321*H321,2)</f>
        <v>0</v>
      </c>
      <c r="K321" s="209" t="s">
        <v>1</v>
      </c>
      <c r="L321" s="214"/>
      <c r="M321" s="215" t="s">
        <v>1</v>
      </c>
      <c r="N321" s="216" t="s">
        <v>42</v>
      </c>
      <c r="O321" s="59"/>
      <c r="P321" s="171">
        <f>O321*H321</f>
        <v>0</v>
      </c>
      <c r="Q321" s="171">
        <v>1.6000000000000001E-3</v>
      </c>
      <c r="R321" s="171">
        <f>Q321*H321</f>
        <v>9.6448000000000006E-2</v>
      </c>
      <c r="S321" s="171">
        <v>0</v>
      </c>
      <c r="T321" s="172">
        <f>S321*H321</f>
        <v>0</v>
      </c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R321" s="173" t="s">
        <v>243</v>
      </c>
      <c r="AT321" s="173" t="s">
        <v>240</v>
      </c>
      <c r="AU321" s="173" t="s">
        <v>87</v>
      </c>
      <c r="AY321" s="18" t="s">
        <v>127</v>
      </c>
      <c r="BE321" s="174">
        <f>IF(N321="základní",J321,0)</f>
        <v>0</v>
      </c>
      <c r="BF321" s="174">
        <f>IF(N321="snížená",J321,0)</f>
        <v>0</v>
      </c>
      <c r="BG321" s="174">
        <f>IF(N321="zákl. přenesená",J321,0)</f>
        <v>0</v>
      </c>
      <c r="BH321" s="174">
        <f>IF(N321="sníž. přenesená",J321,0)</f>
        <v>0</v>
      </c>
      <c r="BI321" s="174">
        <f>IF(N321="nulová",J321,0)</f>
        <v>0</v>
      </c>
      <c r="BJ321" s="18" t="s">
        <v>85</v>
      </c>
      <c r="BK321" s="174">
        <f>ROUND(I321*H321,2)</f>
        <v>0</v>
      </c>
      <c r="BL321" s="18" t="s">
        <v>221</v>
      </c>
      <c r="BM321" s="173" t="s">
        <v>403</v>
      </c>
    </row>
    <row r="322" spans="1:65" s="14" customFormat="1" ht="11.25">
      <c r="B322" s="183"/>
      <c r="D322" s="176" t="s">
        <v>137</v>
      </c>
      <c r="F322" s="185" t="s">
        <v>404</v>
      </c>
      <c r="H322" s="186">
        <v>60.28</v>
      </c>
      <c r="I322" s="187"/>
      <c r="L322" s="183"/>
      <c r="M322" s="188"/>
      <c r="N322" s="189"/>
      <c r="O322" s="189"/>
      <c r="P322" s="189"/>
      <c r="Q322" s="189"/>
      <c r="R322" s="189"/>
      <c r="S322" s="189"/>
      <c r="T322" s="190"/>
      <c r="AT322" s="184" t="s">
        <v>137</v>
      </c>
      <c r="AU322" s="184" t="s">
        <v>87</v>
      </c>
      <c r="AV322" s="14" t="s">
        <v>87</v>
      </c>
      <c r="AW322" s="14" t="s">
        <v>3</v>
      </c>
      <c r="AX322" s="14" t="s">
        <v>85</v>
      </c>
      <c r="AY322" s="184" t="s">
        <v>127</v>
      </c>
    </row>
    <row r="323" spans="1:65" s="2" customFormat="1" ht="24" customHeight="1">
      <c r="A323" s="33"/>
      <c r="B323" s="161"/>
      <c r="C323" s="162" t="s">
        <v>405</v>
      </c>
      <c r="D323" s="162" t="s">
        <v>130</v>
      </c>
      <c r="E323" s="163" t="s">
        <v>406</v>
      </c>
      <c r="F323" s="164" t="s">
        <v>407</v>
      </c>
      <c r="G323" s="165" t="s">
        <v>153</v>
      </c>
      <c r="H323" s="166">
        <v>9.6000000000000002E-2</v>
      </c>
      <c r="I323" s="167"/>
      <c r="J323" s="168">
        <f>ROUND(I323*H323,2)</f>
        <v>0</v>
      </c>
      <c r="K323" s="164" t="s">
        <v>134</v>
      </c>
      <c r="L323" s="34"/>
      <c r="M323" s="169" t="s">
        <v>1</v>
      </c>
      <c r="N323" s="170" t="s">
        <v>42</v>
      </c>
      <c r="O323" s="59"/>
      <c r="P323" s="171">
        <f>O323*H323</f>
        <v>0</v>
      </c>
      <c r="Q323" s="171">
        <v>0</v>
      </c>
      <c r="R323" s="171">
        <f>Q323*H323</f>
        <v>0</v>
      </c>
      <c r="S323" s="171">
        <v>0</v>
      </c>
      <c r="T323" s="172">
        <f>S323*H323</f>
        <v>0</v>
      </c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R323" s="173" t="s">
        <v>221</v>
      </c>
      <c r="AT323" s="173" t="s">
        <v>130</v>
      </c>
      <c r="AU323" s="173" t="s">
        <v>87</v>
      </c>
      <c r="AY323" s="18" t="s">
        <v>127</v>
      </c>
      <c r="BE323" s="174">
        <f>IF(N323="základní",J323,0)</f>
        <v>0</v>
      </c>
      <c r="BF323" s="174">
        <f>IF(N323="snížená",J323,0)</f>
        <v>0</v>
      </c>
      <c r="BG323" s="174">
        <f>IF(N323="zákl. přenesená",J323,0)</f>
        <v>0</v>
      </c>
      <c r="BH323" s="174">
        <f>IF(N323="sníž. přenesená",J323,0)</f>
        <v>0</v>
      </c>
      <c r="BI323" s="174">
        <f>IF(N323="nulová",J323,0)</f>
        <v>0</v>
      </c>
      <c r="BJ323" s="18" t="s">
        <v>85</v>
      </c>
      <c r="BK323" s="174">
        <f>ROUND(I323*H323,2)</f>
        <v>0</v>
      </c>
      <c r="BL323" s="18" t="s">
        <v>221</v>
      </c>
      <c r="BM323" s="173" t="s">
        <v>408</v>
      </c>
    </row>
    <row r="324" spans="1:65" s="2" customFormat="1" ht="24" customHeight="1">
      <c r="A324" s="33"/>
      <c r="B324" s="161"/>
      <c r="C324" s="162" t="s">
        <v>409</v>
      </c>
      <c r="D324" s="162" t="s">
        <v>130</v>
      </c>
      <c r="E324" s="163" t="s">
        <v>410</v>
      </c>
      <c r="F324" s="164" t="s">
        <v>411</v>
      </c>
      <c r="G324" s="165" t="s">
        <v>153</v>
      </c>
      <c r="H324" s="166">
        <v>9.6000000000000002E-2</v>
      </c>
      <c r="I324" s="167"/>
      <c r="J324" s="168">
        <f>ROUND(I324*H324,2)</f>
        <v>0</v>
      </c>
      <c r="K324" s="164" t="s">
        <v>134</v>
      </c>
      <c r="L324" s="34"/>
      <c r="M324" s="169" t="s">
        <v>1</v>
      </c>
      <c r="N324" s="170" t="s">
        <v>42</v>
      </c>
      <c r="O324" s="59"/>
      <c r="P324" s="171">
        <f>O324*H324</f>
        <v>0</v>
      </c>
      <c r="Q324" s="171">
        <v>0</v>
      </c>
      <c r="R324" s="171">
        <f>Q324*H324</f>
        <v>0</v>
      </c>
      <c r="S324" s="171">
        <v>0</v>
      </c>
      <c r="T324" s="172">
        <f>S324*H324</f>
        <v>0</v>
      </c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R324" s="173" t="s">
        <v>221</v>
      </c>
      <c r="AT324" s="173" t="s">
        <v>130</v>
      </c>
      <c r="AU324" s="173" t="s">
        <v>87</v>
      </c>
      <c r="AY324" s="18" t="s">
        <v>127</v>
      </c>
      <c r="BE324" s="174">
        <f>IF(N324="základní",J324,0)</f>
        <v>0</v>
      </c>
      <c r="BF324" s="174">
        <f>IF(N324="snížená",J324,0)</f>
        <v>0</v>
      </c>
      <c r="BG324" s="174">
        <f>IF(N324="zákl. přenesená",J324,0)</f>
        <v>0</v>
      </c>
      <c r="BH324" s="174">
        <f>IF(N324="sníž. přenesená",J324,0)</f>
        <v>0</v>
      </c>
      <c r="BI324" s="174">
        <f>IF(N324="nulová",J324,0)</f>
        <v>0</v>
      </c>
      <c r="BJ324" s="18" t="s">
        <v>85</v>
      </c>
      <c r="BK324" s="174">
        <f>ROUND(I324*H324,2)</f>
        <v>0</v>
      </c>
      <c r="BL324" s="18" t="s">
        <v>221</v>
      </c>
      <c r="BM324" s="173" t="s">
        <v>412</v>
      </c>
    </row>
    <row r="325" spans="1:65" s="12" customFormat="1" ht="22.9" customHeight="1">
      <c r="B325" s="148"/>
      <c r="D325" s="149" t="s">
        <v>76</v>
      </c>
      <c r="E325" s="159" t="s">
        <v>413</v>
      </c>
      <c r="F325" s="159" t="s">
        <v>414</v>
      </c>
      <c r="I325" s="151"/>
      <c r="J325" s="160">
        <f>BK325</f>
        <v>0</v>
      </c>
      <c r="L325" s="148"/>
      <c r="M325" s="153"/>
      <c r="N325" s="154"/>
      <c r="O325" s="154"/>
      <c r="P325" s="155">
        <f>SUM(P326:P433)</f>
        <v>0</v>
      </c>
      <c r="Q325" s="154"/>
      <c r="R325" s="155">
        <f>SUM(R326:R433)</f>
        <v>2.6091914800000002</v>
      </c>
      <c r="S325" s="154"/>
      <c r="T325" s="156">
        <f>SUM(T326:T433)</f>
        <v>1.989714</v>
      </c>
      <c r="AR325" s="149" t="s">
        <v>87</v>
      </c>
      <c r="AT325" s="157" t="s">
        <v>76</v>
      </c>
      <c r="AU325" s="157" t="s">
        <v>85</v>
      </c>
      <c r="AY325" s="149" t="s">
        <v>127</v>
      </c>
      <c r="BK325" s="158">
        <f>SUM(BK326:BK433)</f>
        <v>0</v>
      </c>
    </row>
    <row r="326" spans="1:65" s="2" customFormat="1" ht="16.5" customHeight="1">
      <c r="A326" s="33"/>
      <c r="B326" s="161"/>
      <c r="C326" s="162" t="s">
        <v>415</v>
      </c>
      <c r="D326" s="162" t="s">
        <v>130</v>
      </c>
      <c r="E326" s="163" t="s">
        <v>416</v>
      </c>
      <c r="F326" s="164" t="s">
        <v>417</v>
      </c>
      <c r="G326" s="165" t="s">
        <v>133</v>
      </c>
      <c r="H326" s="166">
        <v>733.4</v>
      </c>
      <c r="I326" s="167"/>
      <c r="J326" s="168">
        <f>ROUND(I326*H326,2)</f>
        <v>0</v>
      </c>
      <c r="K326" s="164" t="s">
        <v>134</v>
      </c>
      <c r="L326" s="34"/>
      <c r="M326" s="169" t="s">
        <v>1</v>
      </c>
      <c r="N326" s="170" t="s">
        <v>42</v>
      </c>
      <c r="O326" s="59"/>
      <c r="P326" s="171">
        <f>O326*H326</f>
        <v>0</v>
      </c>
      <c r="Q326" s="171">
        <v>0</v>
      </c>
      <c r="R326" s="171">
        <f>Q326*H326</f>
        <v>0</v>
      </c>
      <c r="S326" s="171">
        <v>0</v>
      </c>
      <c r="T326" s="172">
        <f>S326*H326</f>
        <v>0</v>
      </c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R326" s="173" t="s">
        <v>221</v>
      </c>
      <c r="AT326" s="173" t="s">
        <v>130</v>
      </c>
      <c r="AU326" s="173" t="s">
        <v>87</v>
      </c>
      <c r="AY326" s="18" t="s">
        <v>127</v>
      </c>
      <c r="BE326" s="174">
        <f>IF(N326="základní",J326,0)</f>
        <v>0</v>
      </c>
      <c r="BF326" s="174">
        <f>IF(N326="snížená",J326,0)</f>
        <v>0</v>
      </c>
      <c r="BG326" s="174">
        <f>IF(N326="zákl. přenesená",J326,0)</f>
        <v>0</v>
      </c>
      <c r="BH326" s="174">
        <f>IF(N326="sníž. přenesená",J326,0)</f>
        <v>0</v>
      </c>
      <c r="BI326" s="174">
        <f>IF(N326="nulová",J326,0)</f>
        <v>0</v>
      </c>
      <c r="BJ326" s="18" t="s">
        <v>85</v>
      </c>
      <c r="BK326" s="174">
        <f>ROUND(I326*H326,2)</f>
        <v>0</v>
      </c>
      <c r="BL326" s="18" t="s">
        <v>221</v>
      </c>
      <c r="BM326" s="173" t="s">
        <v>418</v>
      </c>
    </row>
    <row r="327" spans="1:65" s="13" customFormat="1" ht="11.25">
      <c r="B327" s="175"/>
      <c r="D327" s="176" t="s">
        <v>137</v>
      </c>
      <c r="E327" s="177" t="s">
        <v>1</v>
      </c>
      <c r="F327" s="178" t="s">
        <v>138</v>
      </c>
      <c r="H327" s="177" t="s">
        <v>1</v>
      </c>
      <c r="I327" s="179"/>
      <c r="L327" s="175"/>
      <c r="M327" s="180"/>
      <c r="N327" s="181"/>
      <c r="O327" s="181"/>
      <c r="P327" s="181"/>
      <c r="Q327" s="181"/>
      <c r="R327" s="181"/>
      <c r="S327" s="181"/>
      <c r="T327" s="182"/>
      <c r="AT327" s="177" t="s">
        <v>137</v>
      </c>
      <c r="AU327" s="177" t="s">
        <v>87</v>
      </c>
      <c r="AV327" s="13" t="s">
        <v>85</v>
      </c>
      <c r="AW327" s="13" t="s">
        <v>33</v>
      </c>
      <c r="AX327" s="13" t="s">
        <v>77</v>
      </c>
      <c r="AY327" s="177" t="s">
        <v>127</v>
      </c>
    </row>
    <row r="328" spans="1:65" s="14" customFormat="1" ht="11.25">
      <c r="B328" s="183"/>
      <c r="D328" s="176" t="s">
        <v>137</v>
      </c>
      <c r="E328" s="184" t="s">
        <v>1</v>
      </c>
      <c r="F328" s="185" t="s">
        <v>139</v>
      </c>
      <c r="H328" s="186">
        <v>74</v>
      </c>
      <c r="I328" s="187"/>
      <c r="L328" s="183"/>
      <c r="M328" s="188"/>
      <c r="N328" s="189"/>
      <c r="O328" s="189"/>
      <c r="P328" s="189"/>
      <c r="Q328" s="189"/>
      <c r="R328" s="189"/>
      <c r="S328" s="189"/>
      <c r="T328" s="190"/>
      <c r="AT328" s="184" t="s">
        <v>137</v>
      </c>
      <c r="AU328" s="184" t="s">
        <v>87</v>
      </c>
      <c r="AV328" s="14" t="s">
        <v>87</v>
      </c>
      <c r="AW328" s="14" t="s">
        <v>33</v>
      </c>
      <c r="AX328" s="14" t="s">
        <v>77</v>
      </c>
      <c r="AY328" s="184" t="s">
        <v>127</v>
      </c>
    </row>
    <row r="329" spans="1:65" s="14" customFormat="1" ht="11.25">
      <c r="B329" s="183"/>
      <c r="D329" s="176" t="s">
        <v>137</v>
      </c>
      <c r="E329" s="184" t="s">
        <v>1</v>
      </c>
      <c r="F329" s="185" t="s">
        <v>399</v>
      </c>
      <c r="H329" s="186">
        <v>54.8</v>
      </c>
      <c r="I329" s="187"/>
      <c r="L329" s="183"/>
      <c r="M329" s="188"/>
      <c r="N329" s="189"/>
      <c r="O329" s="189"/>
      <c r="P329" s="189"/>
      <c r="Q329" s="189"/>
      <c r="R329" s="189"/>
      <c r="S329" s="189"/>
      <c r="T329" s="190"/>
      <c r="AT329" s="184" t="s">
        <v>137</v>
      </c>
      <c r="AU329" s="184" t="s">
        <v>87</v>
      </c>
      <c r="AV329" s="14" t="s">
        <v>87</v>
      </c>
      <c r="AW329" s="14" t="s">
        <v>33</v>
      </c>
      <c r="AX329" s="14" t="s">
        <v>77</v>
      </c>
      <c r="AY329" s="184" t="s">
        <v>127</v>
      </c>
    </row>
    <row r="330" spans="1:65" s="14" customFormat="1" ht="11.25">
      <c r="B330" s="183"/>
      <c r="D330" s="176" t="s">
        <v>137</v>
      </c>
      <c r="E330" s="184" t="s">
        <v>1</v>
      </c>
      <c r="F330" s="185" t="s">
        <v>179</v>
      </c>
      <c r="H330" s="186">
        <v>18.3</v>
      </c>
      <c r="I330" s="187"/>
      <c r="L330" s="183"/>
      <c r="M330" s="188"/>
      <c r="N330" s="189"/>
      <c r="O330" s="189"/>
      <c r="P330" s="189"/>
      <c r="Q330" s="189"/>
      <c r="R330" s="189"/>
      <c r="S330" s="189"/>
      <c r="T330" s="190"/>
      <c r="AT330" s="184" t="s">
        <v>137</v>
      </c>
      <c r="AU330" s="184" t="s">
        <v>87</v>
      </c>
      <c r="AV330" s="14" t="s">
        <v>87</v>
      </c>
      <c r="AW330" s="14" t="s">
        <v>33</v>
      </c>
      <c r="AX330" s="14" t="s">
        <v>77</v>
      </c>
      <c r="AY330" s="184" t="s">
        <v>127</v>
      </c>
    </row>
    <row r="331" spans="1:65" s="14" customFormat="1" ht="11.25">
      <c r="B331" s="183"/>
      <c r="D331" s="176" t="s">
        <v>137</v>
      </c>
      <c r="E331" s="184" t="s">
        <v>1</v>
      </c>
      <c r="F331" s="185" t="s">
        <v>419</v>
      </c>
      <c r="H331" s="186">
        <v>233.2</v>
      </c>
      <c r="I331" s="187"/>
      <c r="L331" s="183"/>
      <c r="M331" s="188"/>
      <c r="N331" s="189"/>
      <c r="O331" s="189"/>
      <c r="P331" s="189"/>
      <c r="Q331" s="189"/>
      <c r="R331" s="189"/>
      <c r="S331" s="189"/>
      <c r="T331" s="190"/>
      <c r="AT331" s="184" t="s">
        <v>137</v>
      </c>
      <c r="AU331" s="184" t="s">
        <v>87</v>
      </c>
      <c r="AV331" s="14" t="s">
        <v>87</v>
      </c>
      <c r="AW331" s="14" t="s">
        <v>33</v>
      </c>
      <c r="AX331" s="14" t="s">
        <v>77</v>
      </c>
      <c r="AY331" s="184" t="s">
        <v>127</v>
      </c>
    </row>
    <row r="332" spans="1:65" s="14" customFormat="1" ht="11.25">
      <c r="B332" s="183"/>
      <c r="D332" s="176" t="s">
        <v>137</v>
      </c>
      <c r="E332" s="184" t="s">
        <v>1</v>
      </c>
      <c r="F332" s="185" t="s">
        <v>144</v>
      </c>
      <c r="H332" s="186">
        <v>40.200000000000003</v>
      </c>
      <c r="I332" s="187"/>
      <c r="L332" s="183"/>
      <c r="M332" s="188"/>
      <c r="N332" s="189"/>
      <c r="O332" s="189"/>
      <c r="P332" s="189"/>
      <c r="Q332" s="189"/>
      <c r="R332" s="189"/>
      <c r="S332" s="189"/>
      <c r="T332" s="190"/>
      <c r="AT332" s="184" t="s">
        <v>137</v>
      </c>
      <c r="AU332" s="184" t="s">
        <v>87</v>
      </c>
      <c r="AV332" s="14" t="s">
        <v>87</v>
      </c>
      <c r="AW332" s="14" t="s">
        <v>33</v>
      </c>
      <c r="AX332" s="14" t="s">
        <v>77</v>
      </c>
      <c r="AY332" s="184" t="s">
        <v>127</v>
      </c>
    </row>
    <row r="333" spans="1:65" s="14" customFormat="1" ht="11.25">
      <c r="B333" s="183"/>
      <c r="D333" s="176" t="s">
        <v>137</v>
      </c>
      <c r="E333" s="184" t="s">
        <v>1</v>
      </c>
      <c r="F333" s="185" t="s">
        <v>178</v>
      </c>
      <c r="H333" s="186">
        <v>312.89999999999998</v>
      </c>
      <c r="I333" s="187"/>
      <c r="L333" s="183"/>
      <c r="M333" s="188"/>
      <c r="N333" s="189"/>
      <c r="O333" s="189"/>
      <c r="P333" s="189"/>
      <c r="Q333" s="189"/>
      <c r="R333" s="189"/>
      <c r="S333" s="189"/>
      <c r="T333" s="190"/>
      <c r="AT333" s="184" t="s">
        <v>137</v>
      </c>
      <c r="AU333" s="184" t="s">
        <v>87</v>
      </c>
      <c r="AV333" s="14" t="s">
        <v>87</v>
      </c>
      <c r="AW333" s="14" t="s">
        <v>33</v>
      </c>
      <c r="AX333" s="14" t="s">
        <v>77</v>
      </c>
      <c r="AY333" s="184" t="s">
        <v>127</v>
      </c>
    </row>
    <row r="334" spans="1:65" s="16" customFormat="1" ht="11.25">
      <c r="B334" s="199"/>
      <c r="D334" s="176" t="s">
        <v>137</v>
      </c>
      <c r="E334" s="200" t="s">
        <v>1</v>
      </c>
      <c r="F334" s="201" t="s">
        <v>145</v>
      </c>
      <c r="H334" s="202">
        <v>733.4</v>
      </c>
      <c r="I334" s="203"/>
      <c r="L334" s="199"/>
      <c r="M334" s="204"/>
      <c r="N334" s="205"/>
      <c r="O334" s="205"/>
      <c r="P334" s="205"/>
      <c r="Q334" s="205"/>
      <c r="R334" s="205"/>
      <c r="S334" s="205"/>
      <c r="T334" s="206"/>
      <c r="AT334" s="200" t="s">
        <v>137</v>
      </c>
      <c r="AU334" s="200" t="s">
        <v>87</v>
      </c>
      <c r="AV334" s="16" t="s">
        <v>135</v>
      </c>
      <c r="AW334" s="16" t="s">
        <v>33</v>
      </c>
      <c r="AX334" s="16" t="s">
        <v>85</v>
      </c>
      <c r="AY334" s="200" t="s">
        <v>127</v>
      </c>
    </row>
    <row r="335" spans="1:65" s="2" customFormat="1" ht="24" customHeight="1">
      <c r="A335" s="33"/>
      <c r="B335" s="161"/>
      <c r="C335" s="162" t="s">
        <v>420</v>
      </c>
      <c r="D335" s="162" t="s">
        <v>130</v>
      </c>
      <c r="E335" s="163" t="s">
        <v>421</v>
      </c>
      <c r="F335" s="164" t="s">
        <v>422</v>
      </c>
      <c r="G335" s="165" t="s">
        <v>133</v>
      </c>
      <c r="H335" s="166">
        <v>347.4</v>
      </c>
      <c r="I335" s="167"/>
      <c r="J335" s="168">
        <f>ROUND(I335*H335,2)</f>
        <v>0</v>
      </c>
      <c r="K335" s="164" t="s">
        <v>134</v>
      </c>
      <c r="L335" s="34"/>
      <c r="M335" s="169" t="s">
        <v>1</v>
      </c>
      <c r="N335" s="170" t="s">
        <v>42</v>
      </c>
      <c r="O335" s="59"/>
      <c r="P335" s="171">
        <f>O335*H335</f>
        <v>0</v>
      </c>
      <c r="Q335" s="171">
        <v>3.0000000000000001E-5</v>
      </c>
      <c r="R335" s="171">
        <f>Q335*H335</f>
        <v>1.0421999999999999E-2</v>
      </c>
      <c r="S335" s="171">
        <v>0</v>
      </c>
      <c r="T335" s="172">
        <f>S335*H335</f>
        <v>0</v>
      </c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R335" s="173" t="s">
        <v>221</v>
      </c>
      <c r="AT335" s="173" t="s">
        <v>130</v>
      </c>
      <c r="AU335" s="173" t="s">
        <v>87</v>
      </c>
      <c r="AY335" s="18" t="s">
        <v>127</v>
      </c>
      <c r="BE335" s="174">
        <f>IF(N335="základní",J335,0)</f>
        <v>0</v>
      </c>
      <c r="BF335" s="174">
        <f>IF(N335="snížená",J335,0)</f>
        <v>0</v>
      </c>
      <c r="BG335" s="174">
        <f>IF(N335="zákl. přenesená",J335,0)</f>
        <v>0</v>
      </c>
      <c r="BH335" s="174">
        <f>IF(N335="sníž. přenesená",J335,0)</f>
        <v>0</v>
      </c>
      <c r="BI335" s="174">
        <f>IF(N335="nulová",J335,0)</f>
        <v>0</v>
      </c>
      <c r="BJ335" s="18" t="s">
        <v>85</v>
      </c>
      <c r="BK335" s="174">
        <f>ROUND(I335*H335,2)</f>
        <v>0</v>
      </c>
      <c r="BL335" s="18" t="s">
        <v>221</v>
      </c>
      <c r="BM335" s="173" t="s">
        <v>423</v>
      </c>
    </row>
    <row r="336" spans="1:65" s="13" customFormat="1" ht="11.25">
      <c r="B336" s="175"/>
      <c r="D336" s="176" t="s">
        <v>137</v>
      </c>
      <c r="E336" s="177" t="s">
        <v>1</v>
      </c>
      <c r="F336" s="178" t="s">
        <v>138</v>
      </c>
      <c r="H336" s="177" t="s">
        <v>1</v>
      </c>
      <c r="I336" s="179"/>
      <c r="L336" s="175"/>
      <c r="M336" s="180"/>
      <c r="N336" s="181"/>
      <c r="O336" s="181"/>
      <c r="P336" s="181"/>
      <c r="Q336" s="181"/>
      <c r="R336" s="181"/>
      <c r="S336" s="181"/>
      <c r="T336" s="182"/>
      <c r="AT336" s="177" t="s">
        <v>137</v>
      </c>
      <c r="AU336" s="177" t="s">
        <v>87</v>
      </c>
      <c r="AV336" s="13" t="s">
        <v>85</v>
      </c>
      <c r="AW336" s="13" t="s">
        <v>33</v>
      </c>
      <c r="AX336" s="13" t="s">
        <v>77</v>
      </c>
      <c r="AY336" s="177" t="s">
        <v>127</v>
      </c>
    </row>
    <row r="337" spans="1:65" s="14" customFormat="1" ht="11.25">
      <c r="B337" s="183"/>
      <c r="D337" s="176" t="s">
        <v>137</v>
      </c>
      <c r="E337" s="184" t="s">
        <v>1</v>
      </c>
      <c r="F337" s="185" t="s">
        <v>139</v>
      </c>
      <c r="H337" s="186">
        <v>74</v>
      </c>
      <c r="I337" s="187"/>
      <c r="L337" s="183"/>
      <c r="M337" s="188"/>
      <c r="N337" s="189"/>
      <c r="O337" s="189"/>
      <c r="P337" s="189"/>
      <c r="Q337" s="189"/>
      <c r="R337" s="189"/>
      <c r="S337" s="189"/>
      <c r="T337" s="190"/>
      <c r="AT337" s="184" t="s">
        <v>137</v>
      </c>
      <c r="AU337" s="184" t="s">
        <v>87</v>
      </c>
      <c r="AV337" s="14" t="s">
        <v>87</v>
      </c>
      <c r="AW337" s="14" t="s">
        <v>33</v>
      </c>
      <c r="AX337" s="14" t="s">
        <v>77</v>
      </c>
      <c r="AY337" s="184" t="s">
        <v>127</v>
      </c>
    </row>
    <row r="338" spans="1:65" s="14" customFormat="1" ht="11.25">
      <c r="B338" s="183"/>
      <c r="D338" s="176" t="s">
        <v>137</v>
      </c>
      <c r="E338" s="184" t="s">
        <v>1</v>
      </c>
      <c r="F338" s="185" t="s">
        <v>419</v>
      </c>
      <c r="H338" s="186">
        <v>233.2</v>
      </c>
      <c r="I338" s="187"/>
      <c r="L338" s="183"/>
      <c r="M338" s="188"/>
      <c r="N338" s="189"/>
      <c r="O338" s="189"/>
      <c r="P338" s="189"/>
      <c r="Q338" s="189"/>
      <c r="R338" s="189"/>
      <c r="S338" s="189"/>
      <c r="T338" s="190"/>
      <c r="AT338" s="184" t="s">
        <v>137</v>
      </c>
      <c r="AU338" s="184" t="s">
        <v>87</v>
      </c>
      <c r="AV338" s="14" t="s">
        <v>87</v>
      </c>
      <c r="AW338" s="14" t="s">
        <v>33</v>
      </c>
      <c r="AX338" s="14" t="s">
        <v>77</v>
      </c>
      <c r="AY338" s="184" t="s">
        <v>127</v>
      </c>
    </row>
    <row r="339" spans="1:65" s="14" customFormat="1" ht="11.25">
      <c r="B339" s="183"/>
      <c r="D339" s="176" t="s">
        <v>137</v>
      </c>
      <c r="E339" s="184" t="s">
        <v>1</v>
      </c>
      <c r="F339" s="185" t="s">
        <v>144</v>
      </c>
      <c r="H339" s="186">
        <v>40.200000000000003</v>
      </c>
      <c r="I339" s="187"/>
      <c r="L339" s="183"/>
      <c r="M339" s="188"/>
      <c r="N339" s="189"/>
      <c r="O339" s="189"/>
      <c r="P339" s="189"/>
      <c r="Q339" s="189"/>
      <c r="R339" s="189"/>
      <c r="S339" s="189"/>
      <c r="T339" s="190"/>
      <c r="AT339" s="184" t="s">
        <v>137</v>
      </c>
      <c r="AU339" s="184" t="s">
        <v>87</v>
      </c>
      <c r="AV339" s="14" t="s">
        <v>87</v>
      </c>
      <c r="AW339" s="14" t="s">
        <v>33</v>
      </c>
      <c r="AX339" s="14" t="s">
        <v>77</v>
      </c>
      <c r="AY339" s="184" t="s">
        <v>127</v>
      </c>
    </row>
    <row r="340" spans="1:65" s="16" customFormat="1" ht="11.25">
      <c r="B340" s="199"/>
      <c r="D340" s="176" t="s">
        <v>137</v>
      </c>
      <c r="E340" s="200" t="s">
        <v>1</v>
      </c>
      <c r="F340" s="201" t="s">
        <v>145</v>
      </c>
      <c r="H340" s="202">
        <v>347.4</v>
      </c>
      <c r="I340" s="203"/>
      <c r="L340" s="199"/>
      <c r="M340" s="204"/>
      <c r="N340" s="205"/>
      <c r="O340" s="205"/>
      <c r="P340" s="205"/>
      <c r="Q340" s="205"/>
      <c r="R340" s="205"/>
      <c r="S340" s="205"/>
      <c r="T340" s="206"/>
      <c r="AT340" s="200" t="s">
        <v>137</v>
      </c>
      <c r="AU340" s="200" t="s">
        <v>87</v>
      </c>
      <c r="AV340" s="16" t="s">
        <v>135</v>
      </c>
      <c r="AW340" s="16" t="s">
        <v>33</v>
      </c>
      <c r="AX340" s="16" t="s">
        <v>85</v>
      </c>
      <c r="AY340" s="200" t="s">
        <v>127</v>
      </c>
    </row>
    <row r="341" spans="1:65" s="2" customFormat="1" ht="16.5" customHeight="1">
      <c r="A341" s="33"/>
      <c r="B341" s="161"/>
      <c r="C341" s="162" t="s">
        <v>424</v>
      </c>
      <c r="D341" s="162" t="s">
        <v>130</v>
      </c>
      <c r="E341" s="163" t="s">
        <v>425</v>
      </c>
      <c r="F341" s="164" t="s">
        <v>426</v>
      </c>
      <c r="G341" s="165" t="s">
        <v>133</v>
      </c>
      <c r="H341" s="166">
        <v>386</v>
      </c>
      <c r="I341" s="167"/>
      <c r="J341" s="168">
        <f>ROUND(I341*H341,2)</f>
        <v>0</v>
      </c>
      <c r="K341" s="164" t="s">
        <v>134</v>
      </c>
      <c r="L341" s="34"/>
      <c r="M341" s="169" t="s">
        <v>1</v>
      </c>
      <c r="N341" s="170" t="s">
        <v>42</v>
      </c>
      <c r="O341" s="59"/>
      <c r="P341" s="171">
        <f>O341*H341</f>
        <v>0</v>
      </c>
      <c r="Q341" s="171">
        <v>5.0000000000000001E-4</v>
      </c>
      <c r="R341" s="171">
        <f>Q341*H341</f>
        <v>0.193</v>
      </c>
      <c r="S341" s="171">
        <v>0</v>
      </c>
      <c r="T341" s="172">
        <f>S341*H341</f>
        <v>0</v>
      </c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R341" s="173" t="s">
        <v>221</v>
      </c>
      <c r="AT341" s="173" t="s">
        <v>130</v>
      </c>
      <c r="AU341" s="173" t="s">
        <v>87</v>
      </c>
      <c r="AY341" s="18" t="s">
        <v>127</v>
      </c>
      <c r="BE341" s="174">
        <f>IF(N341="základní",J341,0)</f>
        <v>0</v>
      </c>
      <c r="BF341" s="174">
        <f>IF(N341="snížená",J341,0)</f>
        <v>0</v>
      </c>
      <c r="BG341" s="174">
        <f>IF(N341="zákl. přenesená",J341,0)</f>
        <v>0</v>
      </c>
      <c r="BH341" s="174">
        <f>IF(N341="sníž. přenesená",J341,0)</f>
        <v>0</v>
      </c>
      <c r="BI341" s="174">
        <f>IF(N341="nulová",J341,0)</f>
        <v>0</v>
      </c>
      <c r="BJ341" s="18" t="s">
        <v>85</v>
      </c>
      <c r="BK341" s="174">
        <f>ROUND(I341*H341,2)</f>
        <v>0</v>
      </c>
      <c r="BL341" s="18" t="s">
        <v>221</v>
      </c>
      <c r="BM341" s="173" t="s">
        <v>427</v>
      </c>
    </row>
    <row r="342" spans="1:65" s="14" customFormat="1" ht="11.25">
      <c r="B342" s="183"/>
      <c r="D342" s="176" t="s">
        <v>137</v>
      </c>
      <c r="E342" s="184" t="s">
        <v>1</v>
      </c>
      <c r="F342" s="185" t="s">
        <v>399</v>
      </c>
      <c r="H342" s="186">
        <v>54.8</v>
      </c>
      <c r="I342" s="187"/>
      <c r="L342" s="183"/>
      <c r="M342" s="188"/>
      <c r="N342" s="189"/>
      <c r="O342" s="189"/>
      <c r="P342" s="189"/>
      <c r="Q342" s="189"/>
      <c r="R342" s="189"/>
      <c r="S342" s="189"/>
      <c r="T342" s="190"/>
      <c r="AT342" s="184" t="s">
        <v>137</v>
      </c>
      <c r="AU342" s="184" t="s">
        <v>87</v>
      </c>
      <c r="AV342" s="14" t="s">
        <v>87</v>
      </c>
      <c r="AW342" s="14" t="s">
        <v>33</v>
      </c>
      <c r="AX342" s="14" t="s">
        <v>77</v>
      </c>
      <c r="AY342" s="184" t="s">
        <v>127</v>
      </c>
    </row>
    <row r="343" spans="1:65" s="14" customFormat="1" ht="11.25">
      <c r="B343" s="183"/>
      <c r="D343" s="176" t="s">
        <v>137</v>
      </c>
      <c r="E343" s="184" t="s">
        <v>1</v>
      </c>
      <c r="F343" s="185" t="s">
        <v>179</v>
      </c>
      <c r="H343" s="186">
        <v>18.3</v>
      </c>
      <c r="I343" s="187"/>
      <c r="L343" s="183"/>
      <c r="M343" s="188"/>
      <c r="N343" s="189"/>
      <c r="O343" s="189"/>
      <c r="P343" s="189"/>
      <c r="Q343" s="189"/>
      <c r="R343" s="189"/>
      <c r="S343" s="189"/>
      <c r="T343" s="190"/>
      <c r="AT343" s="184" t="s">
        <v>137</v>
      </c>
      <c r="AU343" s="184" t="s">
        <v>87</v>
      </c>
      <c r="AV343" s="14" t="s">
        <v>87</v>
      </c>
      <c r="AW343" s="14" t="s">
        <v>33</v>
      </c>
      <c r="AX343" s="14" t="s">
        <v>77</v>
      </c>
      <c r="AY343" s="184" t="s">
        <v>127</v>
      </c>
    </row>
    <row r="344" spans="1:65" s="14" customFormat="1" ht="11.25">
      <c r="B344" s="183"/>
      <c r="D344" s="176" t="s">
        <v>137</v>
      </c>
      <c r="E344" s="184" t="s">
        <v>1</v>
      </c>
      <c r="F344" s="185" t="s">
        <v>178</v>
      </c>
      <c r="H344" s="186">
        <v>312.89999999999998</v>
      </c>
      <c r="I344" s="187"/>
      <c r="L344" s="183"/>
      <c r="M344" s="188"/>
      <c r="N344" s="189"/>
      <c r="O344" s="189"/>
      <c r="P344" s="189"/>
      <c r="Q344" s="189"/>
      <c r="R344" s="189"/>
      <c r="S344" s="189"/>
      <c r="T344" s="190"/>
      <c r="AT344" s="184" t="s">
        <v>137</v>
      </c>
      <c r="AU344" s="184" t="s">
        <v>87</v>
      </c>
      <c r="AV344" s="14" t="s">
        <v>87</v>
      </c>
      <c r="AW344" s="14" t="s">
        <v>33</v>
      </c>
      <c r="AX344" s="14" t="s">
        <v>77</v>
      </c>
      <c r="AY344" s="184" t="s">
        <v>127</v>
      </c>
    </row>
    <row r="345" spans="1:65" s="16" customFormat="1" ht="11.25">
      <c r="B345" s="199"/>
      <c r="D345" s="176" t="s">
        <v>137</v>
      </c>
      <c r="E345" s="200" t="s">
        <v>1</v>
      </c>
      <c r="F345" s="201" t="s">
        <v>145</v>
      </c>
      <c r="H345" s="202">
        <v>386</v>
      </c>
      <c r="I345" s="203"/>
      <c r="L345" s="199"/>
      <c r="M345" s="204"/>
      <c r="N345" s="205"/>
      <c r="O345" s="205"/>
      <c r="P345" s="205"/>
      <c r="Q345" s="205"/>
      <c r="R345" s="205"/>
      <c r="S345" s="205"/>
      <c r="T345" s="206"/>
      <c r="AT345" s="200" t="s">
        <v>137</v>
      </c>
      <c r="AU345" s="200" t="s">
        <v>87</v>
      </c>
      <c r="AV345" s="16" t="s">
        <v>135</v>
      </c>
      <c r="AW345" s="16" t="s">
        <v>33</v>
      </c>
      <c r="AX345" s="16" t="s">
        <v>85</v>
      </c>
      <c r="AY345" s="200" t="s">
        <v>127</v>
      </c>
    </row>
    <row r="346" spans="1:65" s="2" customFormat="1" ht="24" customHeight="1">
      <c r="A346" s="33"/>
      <c r="B346" s="161"/>
      <c r="C346" s="162" t="s">
        <v>428</v>
      </c>
      <c r="D346" s="162" t="s">
        <v>130</v>
      </c>
      <c r="E346" s="163" t="s">
        <v>429</v>
      </c>
      <c r="F346" s="164" t="s">
        <v>430</v>
      </c>
      <c r="G346" s="165" t="s">
        <v>133</v>
      </c>
      <c r="H346" s="166">
        <v>678.6</v>
      </c>
      <c r="I346" s="167"/>
      <c r="J346" s="168">
        <f>ROUND(I346*H346,2)</f>
        <v>0</v>
      </c>
      <c r="K346" s="164" t="s">
        <v>134</v>
      </c>
      <c r="L346" s="34"/>
      <c r="M346" s="169" t="s">
        <v>1</v>
      </c>
      <c r="N346" s="170" t="s">
        <v>42</v>
      </c>
      <c r="O346" s="59"/>
      <c r="P346" s="171">
        <f>O346*H346</f>
        <v>0</v>
      </c>
      <c r="Q346" s="171">
        <v>0</v>
      </c>
      <c r="R346" s="171">
        <f>Q346*H346</f>
        <v>0</v>
      </c>
      <c r="S346" s="171">
        <v>2.5000000000000001E-3</v>
      </c>
      <c r="T346" s="172">
        <f>S346*H346</f>
        <v>1.6965000000000001</v>
      </c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R346" s="173" t="s">
        <v>221</v>
      </c>
      <c r="AT346" s="173" t="s">
        <v>130</v>
      </c>
      <c r="AU346" s="173" t="s">
        <v>87</v>
      </c>
      <c r="AY346" s="18" t="s">
        <v>127</v>
      </c>
      <c r="BE346" s="174">
        <f>IF(N346="základní",J346,0)</f>
        <v>0</v>
      </c>
      <c r="BF346" s="174">
        <f>IF(N346="snížená",J346,0)</f>
        <v>0</v>
      </c>
      <c r="BG346" s="174">
        <f>IF(N346="zákl. přenesená",J346,0)</f>
        <v>0</v>
      </c>
      <c r="BH346" s="174">
        <f>IF(N346="sníž. přenesená",J346,0)</f>
        <v>0</v>
      </c>
      <c r="BI346" s="174">
        <f>IF(N346="nulová",J346,0)</f>
        <v>0</v>
      </c>
      <c r="BJ346" s="18" t="s">
        <v>85</v>
      </c>
      <c r="BK346" s="174">
        <f>ROUND(I346*H346,2)</f>
        <v>0</v>
      </c>
      <c r="BL346" s="18" t="s">
        <v>221</v>
      </c>
      <c r="BM346" s="173" t="s">
        <v>431</v>
      </c>
    </row>
    <row r="347" spans="1:65" s="13" customFormat="1" ht="11.25">
      <c r="B347" s="175"/>
      <c r="D347" s="176" t="s">
        <v>137</v>
      </c>
      <c r="E347" s="177" t="s">
        <v>1</v>
      </c>
      <c r="F347" s="178" t="s">
        <v>138</v>
      </c>
      <c r="H347" s="177" t="s">
        <v>1</v>
      </c>
      <c r="I347" s="179"/>
      <c r="L347" s="175"/>
      <c r="M347" s="180"/>
      <c r="N347" s="181"/>
      <c r="O347" s="181"/>
      <c r="P347" s="181"/>
      <c r="Q347" s="181"/>
      <c r="R347" s="181"/>
      <c r="S347" s="181"/>
      <c r="T347" s="182"/>
      <c r="AT347" s="177" t="s">
        <v>137</v>
      </c>
      <c r="AU347" s="177" t="s">
        <v>87</v>
      </c>
      <c r="AV347" s="13" t="s">
        <v>85</v>
      </c>
      <c r="AW347" s="13" t="s">
        <v>33</v>
      </c>
      <c r="AX347" s="13" t="s">
        <v>77</v>
      </c>
      <c r="AY347" s="177" t="s">
        <v>127</v>
      </c>
    </row>
    <row r="348" spans="1:65" s="14" customFormat="1" ht="11.25">
      <c r="B348" s="183"/>
      <c r="D348" s="176" t="s">
        <v>137</v>
      </c>
      <c r="E348" s="184" t="s">
        <v>1</v>
      </c>
      <c r="F348" s="185" t="s">
        <v>139</v>
      </c>
      <c r="H348" s="186">
        <v>74</v>
      </c>
      <c r="I348" s="187"/>
      <c r="L348" s="183"/>
      <c r="M348" s="188"/>
      <c r="N348" s="189"/>
      <c r="O348" s="189"/>
      <c r="P348" s="189"/>
      <c r="Q348" s="189"/>
      <c r="R348" s="189"/>
      <c r="S348" s="189"/>
      <c r="T348" s="190"/>
      <c r="AT348" s="184" t="s">
        <v>137</v>
      </c>
      <c r="AU348" s="184" t="s">
        <v>87</v>
      </c>
      <c r="AV348" s="14" t="s">
        <v>87</v>
      </c>
      <c r="AW348" s="14" t="s">
        <v>33</v>
      </c>
      <c r="AX348" s="14" t="s">
        <v>77</v>
      </c>
      <c r="AY348" s="184" t="s">
        <v>127</v>
      </c>
    </row>
    <row r="349" spans="1:65" s="14" customFormat="1" ht="11.25">
      <c r="B349" s="183"/>
      <c r="D349" s="176" t="s">
        <v>137</v>
      </c>
      <c r="E349" s="184" t="s">
        <v>1</v>
      </c>
      <c r="F349" s="185" t="s">
        <v>179</v>
      </c>
      <c r="H349" s="186">
        <v>18.3</v>
      </c>
      <c r="I349" s="187"/>
      <c r="L349" s="183"/>
      <c r="M349" s="188"/>
      <c r="N349" s="189"/>
      <c r="O349" s="189"/>
      <c r="P349" s="189"/>
      <c r="Q349" s="189"/>
      <c r="R349" s="189"/>
      <c r="S349" s="189"/>
      <c r="T349" s="190"/>
      <c r="AT349" s="184" t="s">
        <v>137</v>
      </c>
      <c r="AU349" s="184" t="s">
        <v>87</v>
      </c>
      <c r="AV349" s="14" t="s">
        <v>87</v>
      </c>
      <c r="AW349" s="14" t="s">
        <v>33</v>
      </c>
      <c r="AX349" s="14" t="s">
        <v>77</v>
      </c>
      <c r="AY349" s="184" t="s">
        <v>127</v>
      </c>
    </row>
    <row r="350" spans="1:65" s="14" customFormat="1" ht="11.25">
      <c r="B350" s="183"/>
      <c r="D350" s="176" t="s">
        <v>137</v>
      </c>
      <c r="E350" s="184" t="s">
        <v>1</v>
      </c>
      <c r="F350" s="185" t="s">
        <v>419</v>
      </c>
      <c r="H350" s="186">
        <v>233.2</v>
      </c>
      <c r="I350" s="187"/>
      <c r="L350" s="183"/>
      <c r="M350" s="188"/>
      <c r="N350" s="189"/>
      <c r="O350" s="189"/>
      <c r="P350" s="189"/>
      <c r="Q350" s="189"/>
      <c r="R350" s="189"/>
      <c r="S350" s="189"/>
      <c r="T350" s="190"/>
      <c r="AT350" s="184" t="s">
        <v>137</v>
      </c>
      <c r="AU350" s="184" t="s">
        <v>87</v>
      </c>
      <c r="AV350" s="14" t="s">
        <v>87</v>
      </c>
      <c r="AW350" s="14" t="s">
        <v>33</v>
      </c>
      <c r="AX350" s="14" t="s">
        <v>77</v>
      </c>
      <c r="AY350" s="184" t="s">
        <v>127</v>
      </c>
    </row>
    <row r="351" spans="1:65" s="14" customFormat="1" ht="11.25">
      <c r="B351" s="183"/>
      <c r="D351" s="176" t="s">
        <v>137</v>
      </c>
      <c r="E351" s="184" t="s">
        <v>1</v>
      </c>
      <c r="F351" s="185" t="s">
        <v>144</v>
      </c>
      <c r="H351" s="186">
        <v>40.200000000000003</v>
      </c>
      <c r="I351" s="187"/>
      <c r="L351" s="183"/>
      <c r="M351" s="188"/>
      <c r="N351" s="189"/>
      <c r="O351" s="189"/>
      <c r="P351" s="189"/>
      <c r="Q351" s="189"/>
      <c r="R351" s="189"/>
      <c r="S351" s="189"/>
      <c r="T351" s="190"/>
      <c r="AT351" s="184" t="s">
        <v>137</v>
      </c>
      <c r="AU351" s="184" t="s">
        <v>87</v>
      </c>
      <c r="AV351" s="14" t="s">
        <v>87</v>
      </c>
      <c r="AW351" s="14" t="s">
        <v>33</v>
      </c>
      <c r="AX351" s="14" t="s">
        <v>77</v>
      </c>
      <c r="AY351" s="184" t="s">
        <v>127</v>
      </c>
    </row>
    <row r="352" spans="1:65" s="14" customFormat="1" ht="11.25">
      <c r="B352" s="183"/>
      <c r="D352" s="176" t="s">
        <v>137</v>
      </c>
      <c r="E352" s="184" t="s">
        <v>1</v>
      </c>
      <c r="F352" s="185" t="s">
        <v>178</v>
      </c>
      <c r="H352" s="186">
        <v>312.89999999999998</v>
      </c>
      <c r="I352" s="187"/>
      <c r="L352" s="183"/>
      <c r="M352" s="188"/>
      <c r="N352" s="189"/>
      <c r="O352" s="189"/>
      <c r="P352" s="189"/>
      <c r="Q352" s="189"/>
      <c r="R352" s="189"/>
      <c r="S352" s="189"/>
      <c r="T352" s="190"/>
      <c r="AT352" s="184" t="s">
        <v>137</v>
      </c>
      <c r="AU352" s="184" t="s">
        <v>87</v>
      </c>
      <c r="AV352" s="14" t="s">
        <v>87</v>
      </c>
      <c r="AW352" s="14" t="s">
        <v>33</v>
      </c>
      <c r="AX352" s="14" t="s">
        <v>77</v>
      </c>
      <c r="AY352" s="184" t="s">
        <v>127</v>
      </c>
    </row>
    <row r="353" spans="1:65" s="16" customFormat="1" ht="11.25">
      <c r="B353" s="199"/>
      <c r="D353" s="176" t="s">
        <v>137</v>
      </c>
      <c r="E353" s="200" t="s">
        <v>1</v>
      </c>
      <c r="F353" s="201" t="s">
        <v>145</v>
      </c>
      <c r="H353" s="202">
        <v>678.6</v>
      </c>
      <c r="I353" s="203"/>
      <c r="L353" s="199"/>
      <c r="M353" s="204"/>
      <c r="N353" s="205"/>
      <c r="O353" s="205"/>
      <c r="P353" s="205"/>
      <c r="Q353" s="205"/>
      <c r="R353" s="205"/>
      <c r="S353" s="205"/>
      <c r="T353" s="206"/>
      <c r="AT353" s="200" t="s">
        <v>137</v>
      </c>
      <c r="AU353" s="200" t="s">
        <v>87</v>
      </c>
      <c r="AV353" s="16" t="s">
        <v>135</v>
      </c>
      <c r="AW353" s="16" t="s">
        <v>33</v>
      </c>
      <c r="AX353" s="16" t="s">
        <v>85</v>
      </c>
      <c r="AY353" s="200" t="s">
        <v>127</v>
      </c>
    </row>
    <row r="354" spans="1:65" s="2" customFormat="1" ht="24" customHeight="1">
      <c r="A354" s="33"/>
      <c r="B354" s="161"/>
      <c r="C354" s="162" t="s">
        <v>432</v>
      </c>
      <c r="D354" s="162" t="s">
        <v>130</v>
      </c>
      <c r="E354" s="163" t="s">
        <v>433</v>
      </c>
      <c r="F354" s="164" t="s">
        <v>434</v>
      </c>
      <c r="G354" s="165" t="s">
        <v>133</v>
      </c>
      <c r="H354" s="166">
        <v>54.8</v>
      </c>
      <c r="I354" s="167"/>
      <c r="J354" s="168">
        <f>ROUND(I354*H354,2)</f>
        <v>0</v>
      </c>
      <c r="K354" s="164" t="s">
        <v>134</v>
      </c>
      <c r="L354" s="34"/>
      <c r="M354" s="169" t="s">
        <v>1</v>
      </c>
      <c r="N354" s="170" t="s">
        <v>42</v>
      </c>
      <c r="O354" s="59"/>
      <c r="P354" s="171">
        <f>O354*H354</f>
        <v>0</v>
      </c>
      <c r="Q354" s="171">
        <v>0</v>
      </c>
      <c r="R354" s="171">
        <f>Q354*H354</f>
        <v>0</v>
      </c>
      <c r="S354" s="171">
        <v>3.0000000000000001E-3</v>
      </c>
      <c r="T354" s="172">
        <f>S354*H354</f>
        <v>0.16439999999999999</v>
      </c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R354" s="173" t="s">
        <v>221</v>
      </c>
      <c r="AT354" s="173" t="s">
        <v>130</v>
      </c>
      <c r="AU354" s="173" t="s">
        <v>87</v>
      </c>
      <c r="AY354" s="18" t="s">
        <v>127</v>
      </c>
      <c r="BE354" s="174">
        <f>IF(N354="základní",J354,0)</f>
        <v>0</v>
      </c>
      <c r="BF354" s="174">
        <f>IF(N354="snížená",J354,0)</f>
        <v>0</v>
      </c>
      <c r="BG354" s="174">
        <f>IF(N354="zákl. přenesená",J354,0)</f>
        <v>0</v>
      </c>
      <c r="BH354" s="174">
        <f>IF(N354="sníž. přenesená",J354,0)</f>
        <v>0</v>
      </c>
      <c r="BI354" s="174">
        <f>IF(N354="nulová",J354,0)</f>
        <v>0</v>
      </c>
      <c r="BJ354" s="18" t="s">
        <v>85</v>
      </c>
      <c r="BK354" s="174">
        <f>ROUND(I354*H354,2)</f>
        <v>0</v>
      </c>
      <c r="BL354" s="18" t="s">
        <v>221</v>
      </c>
      <c r="BM354" s="173" t="s">
        <v>435</v>
      </c>
    </row>
    <row r="355" spans="1:65" s="13" customFormat="1" ht="11.25">
      <c r="B355" s="175"/>
      <c r="D355" s="176" t="s">
        <v>137</v>
      </c>
      <c r="E355" s="177" t="s">
        <v>1</v>
      </c>
      <c r="F355" s="178" t="s">
        <v>436</v>
      </c>
      <c r="H355" s="177" t="s">
        <v>1</v>
      </c>
      <c r="I355" s="179"/>
      <c r="L355" s="175"/>
      <c r="M355" s="180"/>
      <c r="N355" s="181"/>
      <c r="O355" s="181"/>
      <c r="P355" s="181"/>
      <c r="Q355" s="181"/>
      <c r="R355" s="181"/>
      <c r="S355" s="181"/>
      <c r="T355" s="182"/>
      <c r="AT355" s="177" t="s">
        <v>137</v>
      </c>
      <c r="AU355" s="177" t="s">
        <v>87</v>
      </c>
      <c r="AV355" s="13" t="s">
        <v>85</v>
      </c>
      <c r="AW355" s="13" t="s">
        <v>33</v>
      </c>
      <c r="AX355" s="13" t="s">
        <v>77</v>
      </c>
      <c r="AY355" s="177" t="s">
        <v>127</v>
      </c>
    </row>
    <row r="356" spans="1:65" s="14" customFormat="1" ht="11.25">
      <c r="B356" s="183"/>
      <c r="D356" s="176" t="s">
        <v>137</v>
      </c>
      <c r="E356" s="184" t="s">
        <v>1</v>
      </c>
      <c r="F356" s="185" t="s">
        <v>181</v>
      </c>
      <c r="H356" s="186">
        <v>54.8</v>
      </c>
      <c r="I356" s="187"/>
      <c r="L356" s="183"/>
      <c r="M356" s="188"/>
      <c r="N356" s="189"/>
      <c r="O356" s="189"/>
      <c r="P356" s="189"/>
      <c r="Q356" s="189"/>
      <c r="R356" s="189"/>
      <c r="S356" s="189"/>
      <c r="T356" s="190"/>
      <c r="AT356" s="184" t="s">
        <v>137</v>
      </c>
      <c r="AU356" s="184" t="s">
        <v>87</v>
      </c>
      <c r="AV356" s="14" t="s">
        <v>87</v>
      </c>
      <c r="AW356" s="14" t="s">
        <v>33</v>
      </c>
      <c r="AX356" s="14" t="s">
        <v>85</v>
      </c>
      <c r="AY356" s="184" t="s">
        <v>127</v>
      </c>
    </row>
    <row r="357" spans="1:65" s="2" customFormat="1" ht="16.5" customHeight="1">
      <c r="A357" s="33"/>
      <c r="B357" s="161"/>
      <c r="C357" s="162" t="s">
        <v>437</v>
      </c>
      <c r="D357" s="162" t="s">
        <v>130</v>
      </c>
      <c r="E357" s="163" t="s">
        <v>438</v>
      </c>
      <c r="F357" s="164" t="s">
        <v>439</v>
      </c>
      <c r="G357" s="165" t="s">
        <v>133</v>
      </c>
      <c r="H357" s="166">
        <v>678.6</v>
      </c>
      <c r="I357" s="167"/>
      <c r="J357" s="168">
        <f>ROUND(I357*H357,2)</f>
        <v>0</v>
      </c>
      <c r="K357" s="164" t="s">
        <v>134</v>
      </c>
      <c r="L357" s="34"/>
      <c r="M357" s="169" t="s">
        <v>1</v>
      </c>
      <c r="N357" s="170" t="s">
        <v>42</v>
      </c>
      <c r="O357" s="59"/>
      <c r="P357" s="171">
        <f>O357*H357</f>
        <v>0</v>
      </c>
      <c r="Q357" s="171">
        <v>2.9999999999999997E-4</v>
      </c>
      <c r="R357" s="171">
        <f>Q357*H357</f>
        <v>0.20357999999999998</v>
      </c>
      <c r="S357" s="171">
        <v>0</v>
      </c>
      <c r="T357" s="172">
        <f>S357*H357</f>
        <v>0</v>
      </c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R357" s="173" t="s">
        <v>221</v>
      </c>
      <c r="AT357" s="173" t="s">
        <v>130</v>
      </c>
      <c r="AU357" s="173" t="s">
        <v>87</v>
      </c>
      <c r="AY357" s="18" t="s">
        <v>127</v>
      </c>
      <c r="BE357" s="174">
        <f>IF(N357="základní",J357,0)</f>
        <v>0</v>
      </c>
      <c r="BF357" s="174">
        <f>IF(N357="snížená",J357,0)</f>
        <v>0</v>
      </c>
      <c r="BG357" s="174">
        <f>IF(N357="zákl. přenesená",J357,0)</f>
        <v>0</v>
      </c>
      <c r="BH357" s="174">
        <f>IF(N357="sníž. přenesená",J357,0)</f>
        <v>0</v>
      </c>
      <c r="BI357" s="174">
        <f>IF(N357="nulová",J357,0)</f>
        <v>0</v>
      </c>
      <c r="BJ357" s="18" t="s">
        <v>85</v>
      </c>
      <c r="BK357" s="174">
        <f>ROUND(I357*H357,2)</f>
        <v>0</v>
      </c>
      <c r="BL357" s="18" t="s">
        <v>221</v>
      </c>
      <c r="BM357" s="173" t="s">
        <v>440</v>
      </c>
    </row>
    <row r="358" spans="1:65" s="13" customFormat="1" ht="11.25">
      <c r="B358" s="175"/>
      <c r="D358" s="176" t="s">
        <v>137</v>
      </c>
      <c r="E358" s="177" t="s">
        <v>1</v>
      </c>
      <c r="F358" s="178" t="s">
        <v>138</v>
      </c>
      <c r="H358" s="177" t="s">
        <v>1</v>
      </c>
      <c r="I358" s="179"/>
      <c r="L358" s="175"/>
      <c r="M358" s="180"/>
      <c r="N358" s="181"/>
      <c r="O358" s="181"/>
      <c r="P358" s="181"/>
      <c r="Q358" s="181"/>
      <c r="R358" s="181"/>
      <c r="S358" s="181"/>
      <c r="T358" s="182"/>
      <c r="AT358" s="177" t="s">
        <v>137</v>
      </c>
      <c r="AU358" s="177" t="s">
        <v>87</v>
      </c>
      <c r="AV358" s="13" t="s">
        <v>85</v>
      </c>
      <c r="AW358" s="13" t="s">
        <v>33</v>
      </c>
      <c r="AX358" s="13" t="s">
        <v>77</v>
      </c>
      <c r="AY358" s="177" t="s">
        <v>127</v>
      </c>
    </row>
    <row r="359" spans="1:65" s="14" customFormat="1" ht="11.25">
      <c r="B359" s="183"/>
      <c r="D359" s="176" t="s">
        <v>137</v>
      </c>
      <c r="E359" s="184" t="s">
        <v>1</v>
      </c>
      <c r="F359" s="185" t="s">
        <v>139</v>
      </c>
      <c r="H359" s="186">
        <v>74</v>
      </c>
      <c r="I359" s="187"/>
      <c r="L359" s="183"/>
      <c r="M359" s="188"/>
      <c r="N359" s="189"/>
      <c r="O359" s="189"/>
      <c r="P359" s="189"/>
      <c r="Q359" s="189"/>
      <c r="R359" s="189"/>
      <c r="S359" s="189"/>
      <c r="T359" s="190"/>
      <c r="AT359" s="184" t="s">
        <v>137</v>
      </c>
      <c r="AU359" s="184" t="s">
        <v>87</v>
      </c>
      <c r="AV359" s="14" t="s">
        <v>87</v>
      </c>
      <c r="AW359" s="14" t="s">
        <v>33</v>
      </c>
      <c r="AX359" s="14" t="s">
        <v>77</v>
      </c>
      <c r="AY359" s="184" t="s">
        <v>127</v>
      </c>
    </row>
    <row r="360" spans="1:65" s="14" customFormat="1" ht="11.25">
      <c r="B360" s="183"/>
      <c r="D360" s="176" t="s">
        <v>137</v>
      </c>
      <c r="E360" s="184" t="s">
        <v>1</v>
      </c>
      <c r="F360" s="185" t="s">
        <v>179</v>
      </c>
      <c r="H360" s="186">
        <v>18.3</v>
      </c>
      <c r="I360" s="187"/>
      <c r="L360" s="183"/>
      <c r="M360" s="188"/>
      <c r="N360" s="189"/>
      <c r="O360" s="189"/>
      <c r="P360" s="189"/>
      <c r="Q360" s="189"/>
      <c r="R360" s="189"/>
      <c r="S360" s="189"/>
      <c r="T360" s="190"/>
      <c r="AT360" s="184" t="s">
        <v>137</v>
      </c>
      <c r="AU360" s="184" t="s">
        <v>87</v>
      </c>
      <c r="AV360" s="14" t="s">
        <v>87</v>
      </c>
      <c r="AW360" s="14" t="s">
        <v>33</v>
      </c>
      <c r="AX360" s="14" t="s">
        <v>77</v>
      </c>
      <c r="AY360" s="184" t="s">
        <v>127</v>
      </c>
    </row>
    <row r="361" spans="1:65" s="14" customFormat="1" ht="11.25">
      <c r="B361" s="183"/>
      <c r="D361" s="176" t="s">
        <v>137</v>
      </c>
      <c r="E361" s="184" t="s">
        <v>1</v>
      </c>
      <c r="F361" s="185" t="s">
        <v>419</v>
      </c>
      <c r="H361" s="186">
        <v>233.2</v>
      </c>
      <c r="I361" s="187"/>
      <c r="L361" s="183"/>
      <c r="M361" s="188"/>
      <c r="N361" s="189"/>
      <c r="O361" s="189"/>
      <c r="P361" s="189"/>
      <c r="Q361" s="189"/>
      <c r="R361" s="189"/>
      <c r="S361" s="189"/>
      <c r="T361" s="190"/>
      <c r="AT361" s="184" t="s">
        <v>137</v>
      </c>
      <c r="AU361" s="184" t="s">
        <v>87</v>
      </c>
      <c r="AV361" s="14" t="s">
        <v>87</v>
      </c>
      <c r="AW361" s="14" t="s">
        <v>33</v>
      </c>
      <c r="AX361" s="14" t="s">
        <v>77</v>
      </c>
      <c r="AY361" s="184" t="s">
        <v>127</v>
      </c>
    </row>
    <row r="362" spans="1:65" s="14" customFormat="1" ht="11.25">
      <c r="B362" s="183"/>
      <c r="D362" s="176" t="s">
        <v>137</v>
      </c>
      <c r="E362" s="184" t="s">
        <v>1</v>
      </c>
      <c r="F362" s="185" t="s">
        <v>144</v>
      </c>
      <c r="H362" s="186">
        <v>40.200000000000003</v>
      </c>
      <c r="I362" s="187"/>
      <c r="L362" s="183"/>
      <c r="M362" s="188"/>
      <c r="N362" s="189"/>
      <c r="O362" s="189"/>
      <c r="P362" s="189"/>
      <c r="Q362" s="189"/>
      <c r="R362" s="189"/>
      <c r="S362" s="189"/>
      <c r="T362" s="190"/>
      <c r="AT362" s="184" t="s">
        <v>137</v>
      </c>
      <c r="AU362" s="184" t="s">
        <v>87</v>
      </c>
      <c r="AV362" s="14" t="s">
        <v>87</v>
      </c>
      <c r="AW362" s="14" t="s">
        <v>33</v>
      </c>
      <c r="AX362" s="14" t="s">
        <v>77</v>
      </c>
      <c r="AY362" s="184" t="s">
        <v>127</v>
      </c>
    </row>
    <row r="363" spans="1:65" s="14" customFormat="1" ht="11.25">
      <c r="B363" s="183"/>
      <c r="D363" s="176" t="s">
        <v>137</v>
      </c>
      <c r="E363" s="184" t="s">
        <v>1</v>
      </c>
      <c r="F363" s="185" t="s">
        <v>178</v>
      </c>
      <c r="H363" s="186">
        <v>312.89999999999998</v>
      </c>
      <c r="I363" s="187"/>
      <c r="L363" s="183"/>
      <c r="M363" s="188"/>
      <c r="N363" s="189"/>
      <c r="O363" s="189"/>
      <c r="P363" s="189"/>
      <c r="Q363" s="189"/>
      <c r="R363" s="189"/>
      <c r="S363" s="189"/>
      <c r="T363" s="190"/>
      <c r="AT363" s="184" t="s">
        <v>137</v>
      </c>
      <c r="AU363" s="184" t="s">
        <v>87</v>
      </c>
      <c r="AV363" s="14" t="s">
        <v>87</v>
      </c>
      <c r="AW363" s="14" t="s">
        <v>33</v>
      </c>
      <c r="AX363" s="14" t="s">
        <v>77</v>
      </c>
      <c r="AY363" s="184" t="s">
        <v>127</v>
      </c>
    </row>
    <row r="364" spans="1:65" s="16" customFormat="1" ht="11.25">
      <c r="B364" s="199"/>
      <c r="D364" s="176" t="s">
        <v>137</v>
      </c>
      <c r="E364" s="200" t="s">
        <v>1</v>
      </c>
      <c r="F364" s="201" t="s">
        <v>145</v>
      </c>
      <c r="H364" s="202">
        <v>678.6</v>
      </c>
      <c r="I364" s="203"/>
      <c r="L364" s="199"/>
      <c r="M364" s="204"/>
      <c r="N364" s="205"/>
      <c r="O364" s="205"/>
      <c r="P364" s="205"/>
      <c r="Q364" s="205"/>
      <c r="R364" s="205"/>
      <c r="S364" s="205"/>
      <c r="T364" s="206"/>
      <c r="AT364" s="200" t="s">
        <v>137</v>
      </c>
      <c r="AU364" s="200" t="s">
        <v>87</v>
      </c>
      <c r="AV364" s="16" t="s">
        <v>135</v>
      </c>
      <c r="AW364" s="16" t="s">
        <v>33</v>
      </c>
      <c r="AX364" s="16" t="s">
        <v>85</v>
      </c>
      <c r="AY364" s="200" t="s">
        <v>127</v>
      </c>
    </row>
    <row r="365" spans="1:65" s="2" customFormat="1" ht="36" customHeight="1">
      <c r="A365" s="33"/>
      <c r="B365" s="161"/>
      <c r="C365" s="207" t="s">
        <v>441</v>
      </c>
      <c r="D365" s="207" t="s">
        <v>240</v>
      </c>
      <c r="E365" s="208" t="s">
        <v>442</v>
      </c>
      <c r="F365" s="209" t="s">
        <v>443</v>
      </c>
      <c r="G365" s="210" t="s">
        <v>133</v>
      </c>
      <c r="H365" s="211">
        <v>746.46</v>
      </c>
      <c r="I365" s="212"/>
      <c r="J365" s="213">
        <f>ROUND(I365*H365,2)</f>
        <v>0</v>
      </c>
      <c r="K365" s="209" t="s">
        <v>134</v>
      </c>
      <c r="L365" s="214"/>
      <c r="M365" s="215" t="s">
        <v>1</v>
      </c>
      <c r="N365" s="216" t="s">
        <v>42</v>
      </c>
      <c r="O365" s="59"/>
      <c r="P365" s="171">
        <f>O365*H365</f>
        <v>0</v>
      </c>
      <c r="Q365" s="171">
        <v>2.3999999999999998E-3</v>
      </c>
      <c r="R365" s="171">
        <f>Q365*H365</f>
        <v>1.791504</v>
      </c>
      <c r="S365" s="171">
        <v>0</v>
      </c>
      <c r="T365" s="172">
        <f>S365*H365</f>
        <v>0</v>
      </c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R365" s="173" t="s">
        <v>243</v>
      </c>
      <c r="AT365" s="173" t="s">
        <v>240</v>
      </c>
      <c r="AU365" s="173" t="s">
        <v>87</v>
      </c>
      <c r="AY365" s="18" t="s">
        <v>127</v>
      </c>
      <c r="BE365" s="174">
        <f>IF(N365="základní",J365,0)</f>
        <v>0</v>
      </c>
      <c r="BF365" s="174">
        <f>IF(N365="snížená",J365,0)</f>
        <v>0</v>
      </c>
      <c r="BG365" s="174">
        <f>IF(N365="zákl. přenesená",J365,0)</f>
        <v>0</v>
      </c>
      <c r="BH365" s="174">
        <f>IF(N365="sníž. přenesená",J365,0)</f>
        <v>0</v>
      </c>
      <c r="BI365" s="174">
        <f>IF(N365="nulová",J365,0)</f>
        <v>0</v>
      </c>
      <c r="BJ365" s="18" t="s">
        <v>85</v>
      </c>
      <c r="BK365" s="174">
        <f>ROUND(I365*H365,2)</f>
        <v>0</v>
      </c>
      <c r="BL365" s="18" t="s">
        <v>221</v>
      </c>
      <c r="BM365" s="173" t="s">
        <v>444</v>
      </c>
    </row>
    <row r="366" spans="1:65" s="14" customFormat="1" ht="11.25">
      <c r="B366" s="183"/>
      <c r="D366" s="176" t="s">
        <v>137</v>
      </c>
      <c r="F366" s="185" t="s">
        <v>445</v>
      </c>
      <c r="H366" s="186">
        <v>746.46</v>
      </c>
      <c r="I366" s="187"/>
      <c r="L366" s="183"/>
      <c r="M366" s="188"/>
      <c r="N366" s="189"/>
      <c r="O366" s="189"/>
      <c r="P366" s="189"/>
      <c r="Q366" s="189"/>
      <c r="R366" s="189"/>
      <c r="S366" s="189"/>
      <c r="T366" s="190"/>
      <c r="AT366" s="184" t="s">
        <v>137</v>
      </c>
      <c r="AU366" s="184" t="s">
        <v>87</v>
      </c>
      <c r="AV366" s="14" t="s">
        <v>87</v>
      </c>
      <c r="AW366" s="14" t="s">
        <v>3</v>
      </c>
      <c r="AX366" s="14" t="s">
        <v>85</v>
      </c>
      <c r="AY366" s="184" t="s">
        <v>127</v>
      </c>
    </row>
    <row r="367" spans="1:65" s="2" customFormat="1" ht="24" customHeight="1">
      <c r="A367" s="33"/>
      <c r="B367" s="161"/>
      <c r="C367" s="162" t="s">
        <v>446</v>
      </c>
      <c r="D367" s="162" t="s">
        <v>130</v>
      </c>
      <c r="E367" s="163" t="s">
        <v>447</v>
      </c>
      <c r="F367" s="164" t="s">
        <v>448</v>
      </c>
      <c r="G367" s="165" t="s">
        <v>163</v>
      </c>
      <c r="H367" s="166">
        <v>745</v>
      </c>
      <c r="I367" s="167"/>
      <c r="J367" s="168">
        <f>ROUND(I367*H367,2)</f>
        <v>0</v>
      </c>
      <c r="K367" s="164" t="s">
        <v>134</v>
      </c>
      <c r="L367" s="34"/>
      <c r="M367" s="169" t="s">
        <v>1</v>
      </c>
      <c r="N367" s="170" t="s">
        <v>42</v>
      </c>
      <c r="O367" s="59"/>
      <c r="P367" s="171">
        <f>O367*H367</f>
        <v>0</v>
      </c>
      <c r="Q367" s="171">
        <v>0</v>
      </c>
      <c r="R367" s="171">
        <f>Q367*H367</f>
        <v>0</v>
      </c>
      <c r="S367" s="171">
        <v>0</v>
      </c>
      <c r="T367" s="172">
        <f>S367*H367</f>
        <v>0</v>
      </c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R367" s="173" t="s">
        <v>221</v>
      </c>
      <c r="AT367" s="173" t="s">
        <v>130</v>
      </c>
      <c r="AU367" s="173" t="s">
        <v>87</v>
      </c>
      <c r="AY367" s="18" t="s">
        <v>127</v>
      </c>
      <c r="BE367" s="174">
        <f>IF(N367="základní",J367,0)</f>
        <v>0</v>
      </c>
      <c r="BF367" s="174">
        <f>IF(N367="snížená",J367,0)</f>
        <v>0</v>
      </c>
      <c r="BG367" s="174">
        <f>IF(N367="zákl. přenesená",J367,0)</f>
        <v>0</v>
      </c>
      <c r="BH367" s="174">
        <f>IF(N367="sníž. přenesená",J367,0)</f>
        <v>0</v>
      </c>
      <c r="BI367" s="174">
        <f>IF(N367="nulová",J367,0)</f>
        <v>0</v>
      </c>
      <c r="BJ367" s="18" t="s">
        <v>85</v>
      </c>
      <c r="BK367" s="174">
        <f>ROUND(I367*H367,2)</f>
        <v>0</v>
      </c>
      <c r="BL367" s="18" t="s">
        <v>221</v>
      </c>
      <c r="BM367" s="173" t="s">
        <v>449</v>
      </c>
    </row>
    <row r="368" spans="1:65" s="2" customFormat="1" ht="16.5" customHeight="1">
      <c r="A368" s="33"/>
      <c r="B368" s="161"/>
      <c r="C368" s="162" t="s">
        <v>450</v>
      </c>
      <c r="D368" s="162" t="s">
        <v>130</v>
      </c>
      <c r="E368" s="163" t="s">
        <v>451</v>
      </c>
      <c r="F368" s="164" t="s">
        <v>452</v>
      </c>
      <c r="G368" s="165" t="s">
        <v>133</v>
      </c>
      <c r="H368" s="166">
        <v>54.8</v>
      </c>
      <c r="I368" s="167"/>
      <c r="J368" s="168">
        <f>ROUND(I368*H368,2)</f>
        <v>0</v>
      </c>
      <c r="K368" s="164" t="s">
        <v>134</v>
      </c>
      <c r="L368" s="34"/>
      <c r="M368" s="169" t="s">
        <v>1</v>
      </c>
      <c r="N368" s="170" t="s">
        <v>42</v>
      </c>
      <c r="O368" s="59"/>
      <c r="P368" s="171">
        <f>O368*H368</f>
        <v>0</v>
      </c>
      <c r="Q368" s="171">
        <v>2.9999999999999997E-4</v>
      </c>
      <c r="R368" s="171">
        <f>Q368*H368</f>
        <v>1.6439999999999996E-2</v>
      </c>
      <c r="S368" s="171">
        <v>0</v>
      </c>
      <c r="T368" s="172">
        <f>S368*H368</f>
        <v>0</v>
      </c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R368" s="173" t="s">
        <v>221</v>
      </c>
      <c r="AT368" s="173" t="s">
        <v>130</v>
      </c>
      <c r="AU368" s="173" t="s">
        <v>87</v>
      </c>
      <c r="AY368" s="18" t="s">
        <v>127</v>
      </c>
      <c r="BE368" s="174">
        <f>IF(N368="základní",J368,0)</f>
        <v>0</v>
      </c>
      <c r="BF368" s="174">
        <f>IF(N368="snížená",J368,0)</f>
        <v>0</v>
      </c>
      <c r="BG368" s="174">
        <f>IF(N368="zákl. přenesená",J368,0)</f>
        <v>0</v>
      </c>
      <c r="BH368" s="174">
        <f>IF(N368="sníž. přenesená",J368,0)</f>
        <v>0</v>
      </c>
      <c r="BI368" s="174">
        <f>IF(N368="nulová",J368,0)</f>
        <v>0</v>
      </c>
      <c r="BJ368" s="18" t="s">
        <v>85</v>
      </c>
      <c r="BK368" s="174">
        <f>ROUND(I368*H368,2)</f>
        <v>0</v>
      </c>
      <c r="BL368" s="18" t="s">
        <v>221</v>
      </c>
      <c r="BM368" s="173" t="s">
        <v>453</v>
      </c>
    </row>
    <row r="369" spans="1:65" s="14" customFormat="1" ht="11.25">
      <c r="B369" s="183"/>
      <c r="D369" s="176" t="s">
        <v>137</v>
      </c>
      <c r="E369" s="184" t="s">
        <v>1</v>
      </c>
      <c r="F369" s="185" t="s">
        <v>399</v>
      </c>
      <c r="H369" s="186">
        <v>54.8</v>
      </c>
      <c r="I369" s="187"/>
      <c r="L369" s="183"/>
      <c r="M369" s="188"/>
      <c r="N369" s="189"/>
      <c r="O369" s="189"/>
      <c r="P369" s="189"/>
      <c r="Q369" s="189"/>
      <c r="R369" s="189"/>
      <c r="S369" s="189"/>
      <c r="T369" s="190"/>
      <c r="AT369" s="184" t="s">
        <v>137</v>
      </c>
      <c r="AU369" s="184" t="s">
        <v>87</v>
      </c>
      <c r="AV369" s="14" t="s">
        <v>87</v>
      </c>
      <c r="AW369" s="14" t="s">
        <v>33</v>
      </c>
      <c r="AX369" s="14" t="s">
        <v>85</v>
      </c>
      <c r="AY369" s="184" t="s">
        <v>127</v>
      </c>
    </row>
    <row r="370" spans="1:65" s="2" customFormat="1" ht="36" customHeight="1">
      <c r="A370" s="33"/>
      <c r="B370" s="161"/>
      <c r="C370" s="207" t="s">
        <v>454</v>
      </c>
      <c r="D370" s="207" t="s">
        <v>240</v>
      </c>
      <c r="E370" s="208" t="s">
        <v>455</v>
      </c>
      <c r="F370" s="209" t="s">
        <v>456</v>
      </c>
      <c r="G370" s="210" t="s">
        <v>133</v>
      </c>
      <c r="H370" s="211">
        <v>60.28</v>
      </c>
      <c r="I370" s="212"/>
      <c r="J370" s="213">
        <f>ROUND(I370*H370,2)</f>
        <v>0</v>
      </c>
      <c r="K370" s="209" t="s">
        <v>134</v>
      </c>
      <c r="L370" s="214"/>
      <c r="M370" s="215" t="s">
        <v>1</v>
      </c>
      <c r="N370" s="216" t="s">
        <v>42</v>
      </c>
      <c r="O370" s="59"/>
      <c r="P370" s="171">
        <f>O370*H370</f>
        <v>0</v>
      </c>
      <c r="Q370" s="171">
        <v>6.0000000000000001E-3</v>
      </c>
      <c r="R370" s="171">
        <f>Q370*H370</f>
        <v>0.36168</v>
      </c>
      <c r="S370" s="171">
        <v>0</v>
      </c>
      <c r="T370" s="172">
        <f>S370*H370</f>
        <v>0</v>
      </c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R370" s="173" t="s">
        <v>243</v>
      </c>
      <c r="AT370" s="173" t="s">
        <v>240</v>
      </c>
      <c r="AU370" s="173" t="s">
        <v>87</v>
      </c>
      <c r="AY370" s="18" t="s">
        <v>127</v>
      </c>
      <c r="BE370" s="174">
        <f>IF(N370="základní",J370,0)</f>
        <v>0</v>
      </c>
      <c r="BF370" s="174">
        <f>IF(N370="snížená",J370,0)</f>
        <v>0</v>
      </c>
      <c r="BG370" s="174">
        <f>IF(N370="zákl. přenesená",J370,0)</f>
        <v>0</v>
      </c>
      <c r="BH370" s="174">
        <f>IF(N370="sníž. přenesená",J370,0)</f>
        <v>0</v>
      </c>
      <c r="BI370" s="174">
        <f>IF(N370="nulová",J370,0)</f>
        <v>0</v>
      </c>
      <c r="BJ370" s="18" t="s">
        <v>85</v>
      </c>
      <c r="BK370" s="174">
        <f>ROUND(I370*H370,2)</f>
        <v>0</v>
      </c>
      <c r="BL370" s="18" t="s">
        <v>221</v>
      </c>
      <c r="BM370" s="173" t="s">
        <v>457</v>
      </c>
    </row>
    <row r="371" spans="1:65" s="14" customFormat="1" ht="11.25">
      <c r="B371" s="183"/>
      <c r="D371" s="176" t="s">
        <v>137</v>
      </c>
      <c r="F371" s="185" t="s">
        <v>404</v>
      </c>
      <c r="H371" s="186">
        <v>60.28</v>
      </c>
      <c r="I371" s="187"/>
      <c r="L371" s="183"/>
      <c r="M371" s="188"/>
      <c r="N371" s="189"/>
      <c r="O371" s="189"/>
      <c r="P371" s="189"/>
      <c r="Q371" s="189"/>
      <c r="R371" s="189"/>
      <c r="S371" s="189"/>
      <c r="T371" s="190"/>
      <c r="AT371" s="184" t="s">
        <v>137</v>
      </c>
      <c r="AU371" s="184" t="s">
        <v>87</v>
      </c>
      <c r="AV371" s="14" t="s">
        <v>87</v>
      </c>
      <c r="AW371" s="14" t="s">
        <v>3</v>
      </c>
      <c r="AX371" s="14" t="s">
        <v>85</v>
      </c>
      <c r="AY371" s="184" t="s">
        <v>127</v>
      </c>
    </row>
    <row r="372" spans="1:65" s="2" customFormat="1" ht="16.5" customHeight="1">
      <c r="A372" s="33"/>
      <c r="B372" s="161"/>
      <c r="C372" s="162" t="s">
        <v>458</v>
      </c>
      <c r="D372" s="162" t="s">
        <v>130</v>
      </c>
      <c r="E372" s="163" t="s">
        <v>459</v>
      </c>
      <c r="F372" s="164" t="s">
        <v>460</v>
      </c>
      <c r="G372" s="165" t="s">
        <v>163</v>
      </c>
      <c r="H372" s="166">
        <v>429.38</v>
      </c>
      <c r="I372" s="167"/>
      <c r="J372" s="168">
        <f>ROUND(I372*H372,2)</f>
        <v>0</v>
      </c>
      <c r="K372" s="164" t="s">
        <v>134</v>
      </c>
      <c r="L372" s="34"/>
      <c r="M372" s="169" t="s">
        <v>1</v>
      </c>
      <c r="N372" s="170" t="s">
        <v>42</v>
      </c>
      <c r="O372" s="59"/>
      <c r="P372" s="171">
        <f>O372*H372</f>
        <v>0</v>
      </c>
      <c r="Q372" s="171">
        <v>0</v>
      </c>
      <c r="R372" s="171">
        <f>Q372*H372</f>
        <v>0</v>
      </c>
      <c r="S372" s="171">
        <v>2.9999999999999997E-4</v>
      </c>
      <c r="T372" s="172">
        <f>S372*H372</f>
        <v>0.12881399999999998</v>
      </c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R372" s="173" t="s">
        <v>221</v>
      </c>
      <c r="AT372" s="173" t="s">
        <v>130</v>
      </c>
      <c r="AU372" s="173" t="s">
        <v>87</v>
      </c>
      <c r="AY372" s="18" t="s">
        <v>127</v>
      </c>
      <c r="BE372" s="174">
        <f>IF(N372="základní",J372,0)</f>
        <v>0</v>
      </c>
      <c r="BF372" s="174">
        <f>IF(N372="snížená",J372,0)</f>
        <v>0</v>
      </c>
      <c r="BG372" s="174">
        <f>IF(N372="zákl. přenesená",J372,0)</f>
        <v>0</v>
      </c>
      <c r="BH372" s="174">
        <f>IF(N372="sníž. přenesená",J372,0)</f>
        <v>0</v>
      </c>
      <c r="BI372" s="174">
        <f>IF(N372="nulová",J372,0)</f>
        <v>0</v>
      </c>
      <c r="BJ372" s="18" t="s">
        <v>85</v>
      </c>
      <c r="BK372" s="174">
        <f>ROUND(I372*H372,2)</f>
        <v>0</v>
      </c>
      <c r="BL372" s="18" t="s">
        <v>221</v>
      </c>
      <c r="BM372" s="173" t="s">
        <v>461</v>
      </c>
    </row>
    <row r="373" spans="1:65" s="13" customFormat="1" ht="11.25">
      <c r="B373" s="175"/>
      <c r="D373" s="176" t="s">
        <v>137</v>
      </c>
      <c r="E373" s="177" t="s">
        <v>1</v>
      </c>
      <c r="F373" s="178" t="s">
        <v>462</v>
      </c>
      <c r="H373" s="177" t="s">
        <v>1</v>
      </c>
      <c r="I373" s="179"/>
      <c r="L373" s="175"/>
      <c r="M373" s="180"/>
      <c r="N373" s="181"/>
      <c r="O373" s="181"/>
      <c r="P373" s="181"/>
      <c r="Q373" s="181"/>
      <c r="R373" s="181"/>
      <c r="S373" s="181"/>
      <c r="T373" s="182"/>
      <c r="AT373" s="177" t="s">
        <v>137</v>
      </c>
      <c r="AU373" s="177" t="s">
        <v>87</v>
      </c>
      <c r="AV373" s="13" t="s">
        <v>85</v>
      </c>
      <c r="AW373" s="13" t="s">
        <v>33</v>
      </c>
      <c r="AX373" s="13" t="s">
        <v>77</v>
      </c>
      <c r="AY373" s="177" t="s">
        <v>127</v>
      </c>
    </row>
    <row r="374" spans="1:65" s="14" customFormat="1" ht="11.25">
      <c r="B374" s="183"/>
      <c r="D374" s="176" t="s">
        <v>137</v>
      </c>
      <c r="E374" s="184" t="s">
        <v>1</v>
      </c>
      <c r="F374" s="185" t="s">
        <v>463</v>
      </c>
      <c r="H374" s="186">
        <v>34.75</v>
      </c>
      <c r="I374" s="187"/>
      <c r="L374" s="183"/>
      <c r="M374" s="188"/>
      <c r="N374" s="189"/>
      <c r="O374" s="189"/>
      <c r="P374" s="189"/>
      <c r="Q374" s="189"/>
      <c r="R374" s="189"/>
      <c r="S374" s="189"/>
      <c r="T374" s="190"/>
      <c r="AT374" s="184" t="s">
        <v>137</v>
      </c>
      <c r="AU374" s="184" t="s">
        <v>87</v>
      </c>
      <c r="AV374" s="14" t="s">
        <v>87</v>
      </c>
      <c r="AW374" s="14" t="s">
        <v>33</v>
      </c>
      <c r="AX374" s="14" t="s">
        <v>77</v>
      </c>
      <c r="AY374" s="184" t="s">
        <v>127</v>
      </c>
    </row>
    <row r="375" spans="1:65" s="13" customFormat="1" ht="11.25">
      <c r="B375" s="175"/>
      <c r="D375" s="176" t="s">
        <v>137</v>
      </c>
      <c r="E375" s="177" t="s">
        <v>1</v>
      </c>
      <c r="F375" s="178" t="s">
        <v>464</v>
      </c>
      <c r="H375" s="177" t="s">
        <v>1</v>
      </c>
      <c r="I375" s="179"/>
      <c r="L375" s="175"/>
      <c r="M375" s="180"/>
      <c r="N375" s="181"/>
      <c r="O375" s="181"/>
      <c r="P375" s="181"/>
      <c r="Q375" s="181"/>
      <c r="R375" s="181"/>
      <c r="S375" s="181"/>
      <c r="T375" s="182"/>
      <c r="AT375" s="177" t="s">
        <v>137</v>
      </c>
      <c r="AU375" s="177" t="s">
        <v>87</v>
      </c>
      <c r="AV375" s="13" t="s">
        <v>85</v>
      </c>
      <c r="AW375" s="13" t="s">
        <v>33</v>
      </c>
      <c r="AX375" s="13" t="s">
        <v>77</v>
      </c>
      <c r="AY375" s="177" t="s">
        <v>127</v>
      </c>
    </row>
    <row r="376" spans="1:65" s="14" customFormat="1" ht="11.25">
      <c r="B376" s="183"/>
      <c r="D376" s="176" t="s">
        <v>137</v>
      </c>
      <c r="E376" s="184" t="s">
        <v>1</v>
      </c>
      <c r="F376" s="185" t="s">
        <v>465</v>
      </c>
      <c r="H376" s="186">
        <v>19.7</v>
      </c>
      <c r="I376" s="187"/>
      <c r="L376" s="183"/>
      <c r="M376" s="188"/>
      <c r="N376" s="189"/>
      <c r="O376" s="189"/>
      <c r="P376" s="189"/>
      <c r="Q376" s="189"/>
      <c r="R376" s="189"/>
      <c r="S376" s="189"/>
      <c r="T376" s="190"/>
      <c r="AT376" s="184" t="s">
        <v>137</v>
      </c>
      <c r="AU376" s="184" t="s">
        <v>87</v>
      </c>
      <c r="AV376" s="14" t="s">
        <v>87</v>
      </c>
      <c r="AW376" s="14" t="s">
        <v>33</v>
      </c>
      <c r="AX376" s="14" t="s">
        <v>77</v>
      </c>
      <c r="AY376" s="184" t="s">
        <v>127</v>
      </c>
    </row>
    <row r="377" spans="1:65" s="13" customFormat="1" ht="11.25">
      <c r="B377" s="175"/>
      <c r="D377" s="176" t="s">
        <v>137</v>
      </c>
      <c r="E377" s="177" t="s">
        <v>1</v>
      </c>
      <c r="F377" s="178" t="s">
        <v>466</v>
      </c>
      <c r="H377" s="177" t="s">
        <v>1</v>
      </c>
      <c r="I377" s="179"/>
      <c r="L377" s="175"/>
      <c r="M377" s="180"/>
      <c r="N377" s="181"/>
      <c r="O377" s="181"/>
      <c r="P377" s="181"/>
      <c r="Q377" s="181"/>
      <c r="R377" s="181"/>
      <c r="S377" s="181"/>
      <c r="T377" s="182"/>
      <c r="AT377" s="177" t="s">
        <v>137</v>
      </c>
      <c r="AU377" s="177" t="s">
        <v>87</v>
      </c>
      <c r="AV377" s="13" t="s">
        <v>85</v>
      </c>
      <c r="AW377" s="13" t="s">
        <v>33</v>
      </c>
      <c r="AX377" s="13" t="s">
        <v>77</v>
      </c>
      <c r="AY377" s="177" t="s">
        <v>127</v>
      </c>
    </row>
    <row r="378" spans="1:65" s="14" customFormat="1" ht="11.25">
      <c r="B378" s="183"/>
      <c r="D378" s="176" t="s">
        <v>137</v>
      </c>
      <c r="E378" s="184" t="s">
        <v>1</v>
      </c>
      <c r="F378" s="185" t="s">
        <v>467</v>
      </c>
      <c r="H378" s="186">
        <v>11.18</v>
      </c>
      <c r="I378" s="187"/>
      <c r="L378" s="183"/>
      <c r="M378" s="188"/>
      <c r="N378" s="189"/>
      <c r="O378" s="189"/>
      <c r="P378" s="189"/>
      <c r="Q378" s="189"/>
      <c r="R378" s="189"/>
      <c r="S378" s="189"/>
      <c r="T378" s="190"/>
      <c r="AT378" s="184" t="s">
        <v>137</v>
      </c>
      <c r="AU378" s="184" t="s">
        <v>87</v>
      </c>
      <c r="AV378" s="14" t="s">
        <v>87</v>
      </c>
      <c r="AW378" s="14" t="s">
        <v>33</v>
      </c>
      <c r="AX378" s="14" t="s">
        <v>77</v>
      </c>
      <c r="AY378" s="184" t="s">
        <v>127</v>
      </c>
    </row>
    <row r="379" spans="1:65" s="14" customFormat="1" ht="11.25">
      <c r="B379" s="183"/>
      <c r="D379" s="176" t="s">
        <v>137</v>
      </c>
      <c r="E379" s="184" t="s">
        <v>1</v>
      </c>
      <c r="F379" s="185" t="s">
        <v>468</v>
      </c>
      <c r="H379" s="186">
        <v>17.350000000000001</v>
      </c>
      <c r="I379" s="187"/>
      <c r="L379" s="183"/>
      <c r="M379" s="188"/>
      <c r="N379" s="189"/>
      <c r="O379" s="189"/>
      <c r="P379" s="189"/>
      <c r="Q379" s="189"/>
      <c r="R379" s="189"/>
      <c r="S379" s="189"/>
      <c r="T379" s="190"/>
      <c r="AT379" s="184" t="s">
        <v>137</v>
      </c>
      <c r="AU379" s="184" t="s">
        <v>87</v>
      </c>
      <c r="AV379" s="14" t="s">
        <v>87</v>
      </c>
      <c r="AW379" s="14" t="s">
        <v>33</v>
      </c>
      <c r="AX379" s="14" t="s">
        <v>77</v>
      </c>
      <c r="AY379" s="184" t="s">
        <v>127</v>
      </c>
    </row>
    <row r="380" spans="1:65" s="14" customFormat="1" ht="11.25">
      <c r="B380" s="183"/>
      <c r="D380" s="176" t="s">
        <v>137</v>
      </c>
      <c r="E380" s="184" t="s">
        <v>1</v>
      </c>
      <c r="F380" s="185" t="s">
        <v>469</v>
      </c>
      <c r="H380" s="186">
        <v>9.5299999999999994</v>
      </c>
      <c r="I380" s="187"/>
      <c r="L380" s="183"/>
      <c r="M380" s="188"/>
      <c r="N380" s="189"/>
      <c r="O380" s="189"/>
      <c r="P380" s="189"/>
      <c r="Q380" s="189"/>
      <c r="R380" s="189"/>
      <c r="S380" s="189"/>
      <c r="T380" s="190"/>
      <c r="AT380" s="184" t="s">
        <v>137</v>
      </c>
      <c r="AU380" s="184" t="s">
        <v>87</v>
      </c>
      <c r="AV380" s="14" t="s">
        <v>87</v>
      </c>
      <c r="AW380" s="14" t="s">
        <v>33</v>
      </c>
      <c r="AX380" s="14" t="s">
        <v>77</v>
      </c>
      <c r="AY380" s="184" t="s">
        <v>127</v>
      </c>
    </row>
    <row r="381" spans="1:65" s="14" customFormat="1" ht="11.25">
      <c r="B381" s="183"/>
      <c r="D381" s="176" t="s">
        <v>137</v>
      </c>
      <c r="E381" s="184" t="s">
        <v>1</v>
      </c>
      <c r="F381" s="185" t="s">
        <v>470</v>
      </c>
      <c r="H381" s="186">
        <v>32.01</v>
      </c>
      <c r="I381" s="187"/>
      <c r="L381" s="183"/>
      <c r="M381" s="188"/>
      <c r="N381" s="189"/>
      <c r="O381" s="189"/>
      <c r="P381" s="189"/>
      <c r="Q381" s="189"/>
      <c r="R381" s="189"/>
      <c r="S381" s="189"/>
      <c r="T381" s="190"/>
      <c r="AT381" s="184" t="s">
        <v>137</v>
      </c>
      <c r="AU381" s="184" t="s">
        <v>87</v>
      </c>
      <c r="AV381" s="14" t="s">
        <v>87</v>
      </c>
      <c r="AW381" s="14" t="s">
        <v>33</v>
      </c>
      <c r="AX381" s="14" t="s">
        <v>77</v>
      </c>
      <c r="AY381" s="184" t="s">
        <v>127</v>
      </c>
    </row>
    <row r="382" spans="1:65" s="14" customFormat="1" ht="11.25">
      <c r="B382" s="183"/>
      <c r="D382" s="176" t="s">
        <v>137</v>
      </c>
      <c r="E382" s="184" t="s">
        <v>1</v>
      </c>
      <c r="F382" s="185" t="s">
        <v>471</v>
      </c>
      <c r="H382" s="186">
        <v>32</v>
      </c>
      <c r="I382" s="187"/>
      <c r="L382" s="183"/>
      <c r="M382" s="188"/>
      <c r="N382" s="189"/>
      <c r="O382" s="189"/>
      <c r="P382" s="189"/>
      <c r="Q382" s="189"/>
      <c r="R382" s="189"/>
      <c r="S382" s="189"/>
      <c r="T382" s="190"/>
      <c r="AT382" s="184" t="s">
        <v>137</v>
      </c>
      <c r="AU382" s="184" t="s">
        <v>87</v>
      </c>
      <c r="AV382" s="14" t="s">
        <v>87</v>
      </c>
      <c r="AW382" s="14" t="s">
        <v>33</v>
      </c>
      <c r="AX382" s="14" t="s">
        <v>77</v>
      </c>
      <c r="AY382" s="184" t="s">
        <v>127</v>
      </c>
    </row>
    <row r="383" spans="1:65" s="14" customFormat="1" ht="11.25">
      <c r="B383" s="183"/>
      <c r="D383" s="176" t="s">
        <v>137</v>
      </c>
      <c r="E383" s="184" t="s">
        <v>1</v>
      </c>
      <c r="F383" s="185" t="s">
        <v>472</v>
      </c>
      <c r="H383" s="186">
        <v>34.04</v>
      </c>
      <c r="I383" s="187"/>
      <c r="L383" s="183"/>
      <c r="M383" s="188"/>
      <c r="N383" s="189"/>
      <c r="O383" s="189"/>
      <c r="P383" s="189"/>
      <c r="Q383" s="189"/>
      <c r="R383" s="189"/>
      <c r="S383" s="189"/>
      <c r="T383" s="190"/>
      <c r="AT383" s="184" t="s">
        <v>137</v>
      </c>
      <c r="AU383" s="184" t="s">
        <v>87</v>
      </c>
      <c r="AV383" s="14" t="s">
        <v>87</v>
      </c>
      <c r="AW383" s="14" t="s">
        <v>33</v>
      </c>
      <c r="AX383" s="14" t="s">
        <v>77</v>
      </c>
      <c r="AY383" s="184" t="s">
        <v>127</v>
      </c>
    </row>
    <row r="384" spans="1:65" s="13" customFormat="1" ht="11.25">
      <c r="B384" s="175"/>
      <c r="D384" s="176" t="s">
        <v>137</v>
      </c>
      <c r="E384" s="177" t="s">
        <v>1</v>
      </c>
      <c r="F384" s="178" t="s">
        <v>473</v>
      </c>
      <c r="H384" s="177" t="s">
        <v>1</v>
      </c>
      <c r="I384" s="179"/>
      <c r="L384" s="175"/>
      <c r="M384" s="180"/>
      <c r="N384" s="181"/>
      <c r="O384" s="181"/>
      <c r="P384" s="181"/>
      <c r="Q384" s="181"/>
      <c r="R384" s="181"/>
      <c r="S384" s="181"/>
      <c r="T384" s="182"/>
      <c r="AT384" s="177" t="s">
        <v>137</v>
      </c>
      <c r="AU384" s="177" t="s">
        <v>87</v>
      </c>
      <c r="AV384" s="13" t="s">
        <v>85</v>
      </c>
      <c r="AW384" s="13" t="s">
        <v>33</v>
      </c>
      <c r="AX384" s="13" t="s">
        <v>77</v>
      </c>
      <c r="AY384" s="177" t="s">
        <v>127</v>
      </c>
    </row>
    <row r="385" spans="1:65" s="14" customFormat="1" ht="11.25">
      <c r="B385" s="183"/>
      <c r="D385" s="176" t="s">
        <v>137</v>
      </c>
      <c r="E385" s="184" t="s">
        <v>1</v>
      </c>
      <c r="F385" s="185" t="s">
        <v>474</v>
      </c>
      <c r="H385" s="186">
        <v>24.94</v>
      </c>
      <c r="I385" s="187"/>
      <c r="L385" s="183"/>
      <c r="M385" s="188"/>
      <c r="N385" s="189"/>
      <c r="O385" s="189"/>
      <c r="P385" s="189"/>
      <c r="Q385" s="189"/>
      <c r="R385" s="189"/>
      <c r="S385" s="189"/>
      <c r="T385" s="190"/>
      <c r="AT385" s="184" t="s">
        <v>137</v>
      </c>
      <c r="AU385" s="184" t="s">
        <v>87</v>
      </c>
      <c r="AV385" s="14" t="s">
        <v>87</v>
      </c>
      <c r="AW385" s="14" t="s">
        <v>33</v>
      </c>
      <c r="AX385" s="14" t="s">
        <v>77</v>
      </c>
      <c r="AY385" s="184" t="s">
        <v>127</v>
      </c>
    </row>
    <row r="386" spans="1:65" s="15" customFormat="1" ht="11.25">
      <c r="B386" s="191"/>
      <c r="D386" s="176" t="s">
        <v>137</v>
      </c>
      <c r="E386" s="192" t="s">
        <v>1</v>
      </c>
      <c r="F386" s="193" t="s">
        <v>142</v>
      </c>
      <c r="H386" s="194">
        <v>215.5</v>
      </c>
      <c r="I386" s="195"/>
      <c r="L386" s="191"/>
      <c r="M386" s="196"/>
      <c r="N386" s="197"/>
      <c r="O386" s="197"/>
      <c r="P386" s="197"/>
      <c r="Q386" s="197"/>
      <c r="R386" s="197"/>
      <c r="S386" s="197"/>
      <c r="T386" s="198"/>
      <c r="AT386" s="192" t="s">
        <v>137</v>
      </c>
      <c r="AU386" s="192" t="s">
        <v>87</v>
      </c>
      <c r="AV386" s="15" t="s">
        <v>143</v>
      </c>
      <c r="AW386" s="15" t="s">
        <v>33</v>
      </c>
      <c r="AX386" s="15" t="s">
        <v>77</v>
      </c>
      <c r="AY386" s="192" t="s">
        <v>127</v>
      </c>
    </row>
    <row r="387" spans="1:65" s="13" customFormat="1" ht="11.25">
      <c r="B387" s="175"/>
      <c r="D387" s="176" t="s">
        <v>137</v>
      </c>
      <c r="E387" s="177" t="s">
        <v>1</v>
      </c>
      <c r="F387" s="178" t="s">
        <v>475</v>
      </c>
      <c r="H387" s="177" t="s">
        <v>1</v>
      </c>
      <c r="I387" s="179"/>
      <c r="L387" s="175"/>
      <c r="M387" s="180"/>
      <c r="N387" s="181"/>
      <c r="O387" s="181"/>
      <c r="P387" s="181"/>
      <c r="Q387" s="181"/>
      <c r="R387" s="181"/>
      <c r="S387" s="181"/>
      <c r="T387" s="182"/>
      <c r="AT387" s="177" t="s">
        <v>137</v>
      </c>
      <c r="AU387" s="177" t="s">
        <v>87</v>
      </c>
      <c r="AV387" s="13" t="s">
        <v>85</v>
      </c>
      <c r="AW387" s="13" t="s">
        <v>33</v>
      </c>
      <c r="AX387" s="13" t="s">
        <v>77</v>
      </c>
      <c r="AY387" s="177" t="s">
        <v>127</v>
      </c>
    </row>
    <row r="388" spans="1:65" s="14" customFormat="1" ht="11.25">
      <c r="B388" s="183"/>
      <c r="D388" s="176" t="s">
        <v>137</v>
      </c>
      <c r="E388" s="184" t="s">
        <v>1</v>
      </c>
      <c r="F388" s="185" t="s">
        <v>476</v>
      </c>
      <c r="H388" s="186">
        <v>37.229999999999997</v>
      </c>
      <c r="I388" s="187"/>
      <c r="L388" s="183"/>
      <c r="M388" s="188"/>
      <c r="N388" s="189"/>
      <c r="O388" s="189"/>
      <c r="P388" s="189"/>
      <c r="Q388" s="189"/>
      <c r="R388" s="189"/>
      <c r="S388" s="189"/>
      <c r="T388" s="190"/>
      <c r="AT388" s="184" t="s">
        <v>137</v>
      </c>
      <c r="AU388" s="184" t="s">
        <v>87</v>
      </c>
      <c r="AV388" s="14" t="s">
        <v>87</v>
      </c>
      <c r="AW388" s="14" t="s">
        <v>33</v>
      </c>
      <c r="AX388" s="14" t="s">
        <v>77</v>
      </c>
      <c r="AY388" s="184" t="s">
        <v>127</v>
      </c>
    </row>
    <row r="389" spans="1:65" s="14" customFormat="1" ht="11.25">
      <c r="B389" s="183"/>
      <c r="D389" s="176" t="s">
        <v>137</v>
      </c>
      <c r="E389" s="184" t="s">
        <v>1</v>
      </c>
      <c r="F389" s="185" t="s">
        <v>477</v>
      </c>
      <c r="H389" s="186">
        <v>19.149999999999999</v>
      </c>
      <c r="I389" s="187"/>
      <c r="L389" s="183"/>
      <c r="M389" s="188"/>
      <c r="N389" s="189"/>
      <c r="O389" s="189"/>
      <c r="P389" s="189"/>
      <c r="Q389" s="189"/>
      <c r="R389" s="189"/>
      <c r="S389" s="189"/>
      <c r="T389" s="190"/>
      <c r="AT389" s="184" t="s">
        <v>137</v>
      </c>
      <c r="AU389" s="184" t="s">
        <v>87</v>
      </c>
      <c r="AV389" s="14" t="s">
        <v>87</v>
      </c>
      <c r="AW389" s="14" t="s">
        <v>33</v>
      </c>
      <c r="AX389" s="14" t="s">
        <v>77</v>
      </c>
      <c r="AY389" s="184" t="s">
        <v>127</v>
      </c>
    </row>
    <row r="390" spans="1:65" s="14" customFormat="1" ht="11.25">
      <c r="B390" s="183"/>
      <c r="D390" s="176" t="s">
        <v>137</v>
      </c>
      <c r="E390" s="184" t="s">
        <v>1</v>
      </c>
      <c r="F390" s="185" t="s">
        <v>478</v>
      </c>
      <c r="H390" s="186">
        <v>25.53</v>
      </c>
      <c r="I390" s="187"/>
      <c r="L390" s="183"/>
      <c r="M390" s="188"/>
      <c r="N390" s="189"/>
      <c r="O390" s="189"/>
      <c r="P390" s="189"/>
      <c r="Q390" s="189"/>
      <c r="R390" s="189"/>
      <c r="S390" s="189"/>
      <c r="T390" s="190"/>
      <c r="AT390" s="184" t="s">
        <v>137</v>
      </c>
      <c r="AU390" s="184" t="s">
        <v>87</v>
      </c>
      <c r="AV390" s="14" t="s">
        <v>87</v>
      </c>
      <c r="AW390" s="14" t="s">
        <v>33</v>
      </c>
      <c r="AX390" s="14" t="s">
        <v>77</v>
      </c>
      <c r="AY390" s="184" t="s">
        <v>127</v>
      </c>
    </row>
    <row r="391" spans="1:65" s="14" customFormat="1" ht="11.25">
      <c r="B391" s="183"/>
      <c r="D391" s="176" t="s">
        <v>137</v>
      </c>
      <c r="E391" s="184" t="s">
        <v>1</v>
      </c>
      <c r="F391" s="185" t="s">
        <v>479</v>
      </c>
      <c r="H391" s="186">
        <v>17.899999999999999</v>
      </c>
      <c r="I391" s="187"/>
      <c r="L391" s="183"/>
      <c r="M391" s="188"/>
      <c r="N391" s="189"/>
      <c r="O391" s="189"/>
      <c r="P391" s="189"/>
      <c r="Q391" s="189"/>
      <c r="R391" s="189"/>
      <c r="S391" s="189"/>
      <c r="T391" s="190"/>
      <c r="AT391" s="184" t="s">
        <v>137</v>
      </c>
      <c r="AU391" s="184" t="s">
        <v>87</v>
      </c>
      <c r="AV391" s="14" t="s">
        <v>87</v>
      </c>
      <c r="AW391" s="14" t="s">
        <v>33</v>
      </c>
      <c r="AX391" s="14" t="s">
        <v>77</v>
      </c>
      <c r="AY391" s="184" t="s">
        <v>127</v>
      </c>
    </row>
    <row r="392" spans="1:65" s="14" customFormat="1" ht="11.25">
      <c r="B392" s="183"/>
      <c r="D392" s="176" t="s">
        <v>137</v>
      </c>
      <c r="E392" s="184" t="s">
        <v>1</v>
      </c>
      <c r="F392" s="185" t="s">
        <v>480</v>
      </c>
      <c r="H392" s="186">
        <v>26.25</v>
      </c>
      <c r="I392" s="187"/>
      <c r="L392" s="183"/>
      <c r="M392" s="188"/>
      <c r="N392" s="189"/>
      <c r="O392" s="189"/>
      <c r="P392" s="189"/>
      <c r="Q392" s="189"/>
      <c r="R392" s="189"/>
      <c r="S392" s="189"/>
      <c r="T392" s="190"/>
      <c r="AT392" s="184" t="s">
        <v>137</v>
      </c>
      <c r="AU392" s="184" t="s">
        <v>87</v>
      </c>
      <c r="AV392" s="14" t="s">
        <v>87</v>
      </c>
      <c r="AW392" s="14" t="s">
        <v>33</v>
      </c>
      <c r="AX392" s="14" t="s">
        <v>77</v>
      </c>
      <c r="AY392" s="184" t="s">
        <v>127</v>
      </c>
    </row>
    <row r="393" spans="1:65" s="14" customFormat="1" ht="11.25">
      <c r="B393" s="183"/>
      <c r="D393" s="176" t="s">
        <v>137</v>
      </c>
      <c r="E393" s="184" t="s">
        <v>1</v>
      </c>
      <c r="F393" s="185" t="s">
        <v>481</v>
      </c>
      <c r="H393" s="186">
        <v>32.36</v>
      </c>
      <c r="I393" s="187"/>
      <c r="L393" s="183"/>
      <c r="M393" s="188"/>
      <c r="N393" s="189"/>
      <c r="O393" s="189"/>
      <c r="P393" s="189"/>
      <c r="Q393" s="189"/>
      <c r="R393" s="189"/>
      <c r="S393" s="189"/>
      <c r="T393" s="190"/>
      <c r="AT393" s="184" t="s">
        <v>137</v>
      </c>
      <c r="AU393" s="184" t="s">
        <v>87</v>
      </c>
      <c r="AV393" s="14" t="s">
        <v>87</v>
      </c>
      <c r="AW393" s="14" t="s">
        <v>33</v>
      </c>
      <c r="AX393" s="14" t="s">
        <v>77</v>
      </c>
      <c r="AY393" s="184" t="s">
        <v>127</v>
      </c>
    </row>
    <row r="394" spans="1:65" s="14" customFormat="1" ht="11.25">
      <c r="B394" s="183"/>
      <c r="D394" s="176" t="s">
        <v>137</v>
      </c>
      <c r="E394" s="184" t="s">
        <v>1</v>
      </c>
      <c r="F394" s="185" t="s">
        <v>482</v>
      </c>
      <c r="H394" s="186">
        <v>33.82</v>
      </c>
      <c r="I394" s="187"/>
      <c r="L394" s="183"/>
      <c r="M394" s="188"/>
      <c r="N394" s="189"/>
      <c r="O394" s="189"/>
      <c r="P394" s="189"/>
      <c r="Q394" s="189"/>
      <c r="R394" s="189"/>
      <c r="S394" s="189"/>
      <c r="T394" s="190"/>
      <c r="AT394" s="184" t="s">
        <v>137</v>
      </c>
      <c r="AU394" s="184" t="s">
        <v>87</v>
      </c>
      <c r="AV394" s="14" t="s">
        <v>87</v>
      </c>
      <c r="AW394" s="14" t="s">
        <v>33</v>
      </c>
      <c r="AX394" s="14" t="s">
        <v>77</v>
      </c>
      <c r="AY394" s="184" t="s">
        <v>127</v>
      </c>
    </row>
    <row r="395" spans="1:65" s="14" customFormat="1" ht="11.25">
      <c r="B395" s="183"/>
      <c r="D395" s="176" t="s">
        <v>137</v>
      </c>
      <c r="E395" s="184" t="s">
        <v>1</v>
      </c>
      <c r="F395" s="185" t="s">
        <v>483</v>
      </c>
      <c r="H395" s="186">
        <v>6.84</v>
      </c>
      <c r="I395" s="187"/>
      <c r="L395" s="183"/>
      <c r="M395" s="188"/>
      <c r="N395" s="189"/>
      <c r="O395" s="189"/>
      <c r="P395" s="189"/>
      <c r="Q395" s="189"/>
      <c r="R395" s="189"/>
      <c r="S395" s="189"/>
      <c r="T395" s="190"/>
      <c r="AT395" s="184" t="s">
        <v>137</v>
      </c>
      <c r="AU395" s="184" t="s">
        <v>87</v>
      </c>
      <c r="AV395" s="14" t="s">
        <v>87</v>
      </c>
      <c r="AW395" s="14" t="s">
        <v>33</v>
      </c>
      <c r="AX395" s="14" t="s">
        <v>77</v>
      </c>
      <c r="AY395" s="184" t="s">
        <v>127</v>
      </c>
    </row>
    <row r="396" spans="1:65" s="14" customFormat="1" ht="11.25">
      <c r="B396" s="183"/>
      <c r="D396" s="176" t="s">
        <v>137</v>
      </c>
      <c r="E396" s="184" t="s">
        <v>1</v>
      </c>
      <c r="F396" s="185" t="s">
        <v>484</v>
      </c>
      <c r="H396" s="186">
        <v>14.8</v>
      </c>
      <c r="I396" s="187"/>
      <c r="L396" s="183"/>
      <c r="M396" s="188"/>
      <c r="N396" s="189"/>
      <c r="O396" s="189"/>
      <c r="P396" s="189"/>
      <c r="Q396" s="189"/>
      <c r="R396" s="189"/>
      <c r="S396" s="189"/>
      <c r="T396" s="190"/>
      <c r="AT396" s="184" t="s">
        <v>137</v>
      </c>
      <c r="AU396" s="184" t="s">
        <v>87</v>
      </c>
      <c r="AV396" s="14" t="s">
        <v>87</v>
      </c>
      <c r="AW396" s="14" t="s">
        <v>33</v>
      </c>
      <c r="AX396" s="14" t="s">
        <v>77</v>
      </c>
      <c r="AY396" s="184" t="s">
        <v>127</v>
      </c>
    </row>
    <row r="397" spans="1:65" s="15" customFormat="1" ht="11.25">
      <c r="B397" s="191"/>
      <c r="D397" s="176" t="s">
        <v>137</v>
      </c>
      <c r="E397" s="192" t="s">
        <v>1</v>
      </c>
      <c r="F397" s="193" t="s">
        <v>142</v>
      </c>
      <c r="H397" s="194">
        <v>213.88</v>
      </c>
      <c r="I397" s="195"/>
      <c r="L397" s="191"/>
      <c r="M397" s="196"/>
      <c r="N397" s="197"/>
      <c r="O397" s="197"/>
      <c r="P397" s="197"/>
      <c r="Q397" s="197"/>
      <c r="R397" s="197"/>
      <c r="S397" s="197"/>
      <c r="T397" s="198"/>
      <c r="AT397" s="192" t="s">
        <v>137</v>
      </c>
      <c r="AU397" s="192" t="s">
        <v>87</v>
      </c>
      <c r="AV397" s="15" t="s">
        <v>143</v>
      </c>
      <c r="AW397" s="15" t="s">
        <v>33</v>
      </c>
      <c r="AX397" s="15" t="s">
        <v>77</v>
      </c>
      <c r="AY397" s="192" t="s">
        <v>127</v>
      </c>
    </row>
    <row r="398" spans="1:65" s="16" customFormat="1" ht="11.25">
      <c r="B398" s="199"/>
      <c r="D398" s="176" t="s">
        <v>137</v>
      </c>
      <c r="E398" s="200" t="s">
        <v>1</v>
      </c>
      <c r="F398" s="201" t="s">
        <v>145</v>
      </c>
      <c r="H398" s="202">
        <v>429.38</v>
      </c>
      <c r="I398" s="203"/>
      <c r="L398" s="199"/>
      <c r="M398" s="204"/>
      <c r="N398" s="205"/>
      <c r="O398" s="205"/>
      <c r="P398" s="205"/>
      <c r="Q398" s="205"/>
      <c r="R398" s="205"/>
      <c r="S398" s="205"/>
      <c r="T398" s="206"/>
      <c r="AT398" s="200" t="s">
        <v>137</v>
      </c>
      <c r="AU398" s="200" t="s">
        <v>87</v>
      </c>
      <c r="AV398" s="16" t="s">
        <v>135</v>
      </c>
      <c r="AW398" s="16" t="s">
        <v>33</v>
      </c>
      <c r="AX398" s="16" t="s">
        <v>85</v>
      </c>
      <c r="AY398" s="200" t="s">
        <v>127</v>
      </c>
    </row>
    <row r="399" spans="1:65" s="2" customFormat="1" ht="16.5" customHeight="1">
      <c r="A399" s="33"/>
      <c r="B399" s="161"/>
      <c r="C399" s="162" t="s">
        <v>485</v>
      </c>
      <c r="D399" s="162" t="s">
        <v>130</v>
      </c>
      <c r="E399" s="163" t="s">
        <v>486</v>
      </c>
      <c r="F399" s="164" t="s">
        <v>487</v>
      </c>
      <c r="G399" s="165" t="s">
        <v>163</v>
      </c>
      <c r="H399" s="166">
        <v>457.38</v>
      </c>
      <c r="I399" s="167"/>
      <c r="J399" s="168">
        <f>ROUND(I399*H399,2)</f>
        <v>0</v>
      </c>
      <c r="K399" s="164" t="s">
        <v>134</v>
      </c>
      <c r="L399" s="34"/>
      <c r="M399" s="169" t="s">
        <v>1</v>
      </c>
      <c r="N399" s="170" t="s">
        <v>42</v>
      </c>
      <c r="O399" s="59"/>
      <c r="P399" s="171">
        <f>O399*H399</f>
        <v>0</v>
      </c>
      <c r="Q399" s="171">
        <v>1.0000000000000001E-5</v>
      </c>
      <c r="R399" s="171">
        <f>Q399*H399</f>
        <v>4.5738000000000003E-3</v>
      </c>
      <c r="S399" s="171">
        <v>0</v>
      </c>
      <c r="T399" s="172">
        <f>S399*H399</f>
        <v>0</v>
      </c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R399" s="173" t="s">
        <v>221</v>
      </c>
      <c r="AT399" s="173" t="s">
        <v>130</v>
      </c>
      <c r="AU399" s="173" t="s">
        <v>87</v>
      </c>
      <c r="AY399" s="18" t="s">
        <v>127</v>
      </c>
      <c r="BE399" s="174">
        <f>IF(N399="základní",J399,0)</f>
        <v>0</v>
      </c>
      <c r="BF399" s="174">
        <f>IF(N399="snížená",J399,0)</f>
        <v>0</v>
      </c>
      <c r="BG399" s="174">
        <f>IF(N399="zákl. přenesená",J399,0)</f>
        <v>0</v>
      </c>
      <c r="BH399" s="174">
        <f>IF(N399="sníž. přenesená",J399,0)</f>
        <v>0</v>
      </c>
      <c r="BI399" s="174">
        <f>IF(N399="nulová",J399,0)</f>
        <v>0</v>
      </c>
      <c r="BJ399" s="18" t="s">
        <v>85</v>
      </c>
      <c r="BK399" s="174">
        <f>ROUND(I399*H399,2)</f>
        <v>0</v>
      </c>
      <c r="BL399" s="18" t="s">
        <v>221</v>
      </c>
      <c r="BM399" s="173" t="s">
        <v>488</v>
      </c>
    </row>
    <row r="400" spans="1:65" s="13" customFormat="1" ht="11.25">
      <c r="B400" s="175"/>
      <c r="D400" s="176" t="s">
        <v>137</v>
      </c>
      <c r="E400" s="177" t="s">
        <v>1</v>
      </c>
      <c r="F400" s="178" t="s">
        <v>462</v>
      </c>
      <c r="H400" s="177" t="s">
        <v>1</v>
      </c>
      <c r="I400" s="179"/>
      <c r="L400" s="175"/>
      <c r="M400" s="180"/>
      <c r="N400" s="181"/>
      <c r="O400" s="181"/>
      <c r="P400" s="181"/>
      <c r="Q400" s="181"/>
      <c r="R400" s="181"/>
      <c r="S400" s="181"/>
      <c r="T400" s="182"/>
      <c r="AT400" s="177" t="s">
        <v>137</v>
      </c>
      <c r="AU400" s="177" t="s">
        <v>87</v>
      </c>
      <c r="AV400" s="13" t="s">
        <v>85</v>
      </c>
      <c r="AW400" s="13" t="s">
        <v>33</v>
      </c>
      <c r="AX400" s="13" t="s">
        <v>77</v>
      </c>
      <c r="AY400" s="177" t="s">
        <v>127</v>
      </c>
    </row>
    <row r="401" spans="2:51" s="14" customFormat="1" ht="11.25">
      <c r="B401" s="183"/>
      <c r="D401" s="176" t="s">
        <v>137</v>
      </c>
      <c r="E401" s="184" t="s">
        <v>1</v>
      </c>
      <c r="F401" s="185" t="s">
        <v>463</v>
      </c>
      <c r="H401" s="186">
        <v>34.75</v>
      </c>
      <c r="I401" s="187"/>
      <c r="L401" s="183"/>
      <c r="M401" s="188"/>
      <c r="N401" s="189"/>
      <c r="O401" s="189"/>
      <c r="P401" s="189"/>
      <c r="Q401" s="189"/>
      <c r="R401" s="189"/>
      <c r="S401" s="189"/>
      <c r="T401" s="190"/>
      <c r="AT401" s="184" t="s">
        <v>137</v>
      </c>
      <c r="AU401" s="184" t="s">
        <v>87</v>
      </c>
      <c r="AV401" s="14" t="s">
        <v>87</v>
      </c>
      <c r="AW401" s="14" t="s">
        <v>33</v>
      </c>
      <c r="AX401" s="14" t="s">
        <v>77</v>
      </c>
      <c r="AY401" s="184" t="s">
        <v>127</v>
      </c>
    </row>
    <row r="402" spans="2:51" s="13" customFormat="1" ht="11.25">
      <c r="B402" s="175"/>
      <c r="D402" s="176" t="s">
        <v>137</v>
      </c>
      <c r="E402" s="177" t="s">
        <v>1</v>
      </c>
      <c r="F402" s="178" t="s">
        <v>385</v>
      </c>
      <c r="H402" s="177" t="s">
        <v>1</v>
      </c>
      <c r="I402" s="179"/>
      <c r="L402" s="175"/>
      <c r="M402" s="180"/>
      <c r="N402" s="181"/>
      <c r="O402" s="181"/>
      <c r="P402" s="181"/>
      <c r="Q402" s="181"/>
      <c r="R402" s="181"/>
      <c r="S402" s="181"/>
      <c r="T402" s="182"/>
      <c r="AT402" s="177" t="s">
        <v>137</v>
      </c>
      <c r="AU402" s="177" t="s">
        <v>87</v>
      </c>
      <c r="AV402" s="13" t="s">
        <v>85</v>
      </c>
      <c r="AW402" s="13" t="s">
        <v>33</v>
      </c>
      <c r="AX402" s="13" t="s">
        <v>77</v>
      </c>
      <c r="AY402" s="177" t="s">
        <v>127</v>
      </c>
    </row>
    <row r="403" spans="2:51" s="14" customFormat="1" ht="11.25">
      <c r="B403" s="183"/>
      <c r="D403" s="176" t="s">
        <v>137</v>
      </c>
      <c r="E403" s="184" t="s">
        <v>1</v>
      </c>
      <c r="F403" s="185" t="s">
        <v>386</v>
      </c>
      <c r="H403" s="186">
        <v>28</v>
      </c>
      <c r="I403" s="187"/>
      <c r="L403" s="183"/>
      <c r="M403" s="188"/>
      <c r="N403" s="189"/>
      <c r="O403" s="189"/>
      <c r="P403" s="189"/>
      <c r="Q403" s="189"/>
      <c r="R403" s="189"/>
      <c r="S403" s="189"/>
      <c r="T403" s="190"/>
      <c r="AT403" s="184" t="s">
        <v>137</v>
      </c>
      <c r="AU403" s="184" t="s">
        <v>87</v>
      </c>
      <c r="AV403" s="14" t="s">
        <v>87</v>
      </c>
      <c r="AW403" s="14" t="s">
        <v>33</v>
      </c>
      <c r="AX403" s="14" t="s">
        <v>77</v>
      </c>
      <c r="AY403" s="184" t="s">
        <v>127</v>
      </c>
    </row>
    <row r="404" spans="2:51" s="13" customFormat="1" ht="11.25">
      <c r="B404" s="175"/>
      <c r="D404" s="176" t="s">
        <v>137</v>
      </c>
      <c r="E404" s="177" t="s">
        <v>1</v>
      </c>
      <c r="F404" s="178" t="s">
        <v>464</v>
      </c>
      <c r="H404" s="177" t="s">
        <v>1</v>
      </c>
      <c r="I404" s="179"/>
      <c r="L404" s="175"/>
      <c r="M404" s="180"/>
      <c r="N404" s="181"/>
      <c r="O404" s="181"/>
      <c r="P404" s="181"/>
      <c r="Q404" s="181"/>
      <c r="R404" s="181"/>
      <c r="S404" s="181"/>
      <c r="T404" s="182"/>
      <c r="AT404" s="177" t="s">
        <v>137</v>
      </c>
      <c r="AU404" s="177" t="s">
        <v>87</v>
      </c>
      <c r="AV404" s="13" t="s">
        <v>85</v>
      </c>
      <c r="AW404" s="13" t="s">
        <v>33</v>
      </c>
      <c r="AX404" s="13" t="s">
        <v>77</v>
      </c>
      <c r="AY404" s="177" t="s">
        <v>127</v>
      </c>
    </row>
    <row r="405" spans="2:51" s="14" customFormat="1" ht="11.25">
      <c r="B405" s="183"/>
      <c r="D405" s="176" t="s">
        <v>137</v>
      </c>
      <c r="E405" s="184" t="s">
        <v>1</v>
      </c>
      <c r="F405" s="185" t="s">
        <v>465</v>
      </c>
      <c r="H405" s="186">
        <v>19.7</v>
      </c>
      <c r="I405" s="187"/>
      <c r="L405" s="183"/>
      <c r="M405" s="188"/>
      <c r="N405" s="189"/>
      <c r="O405" s="189"/>
      <c r="P405" s="189"/>
      <c r="Q405" s="189"/>
      <c r="R405" s="189"/>
      <c r="S405" s="189"/>
      <c r="T405" s="190"/>
      <c r="AT405" s="184" t="s">
        <v>137</v>
      </c>
      <c r="AU405" s="184" t="s">
        <v>87</v>
      </c>
      <c r="AV405" s="14" t="s">
        <v>87</v>
      </c>
      <c r="AW405" s="14" t="s">
        <v>33</v>
      </c>
      <c r="AX405" s="14" t="s">
        <v>77</v>
      </c>
      <c r="AY405" s="184" t="s">
        <v>127</v>
      </c>
    </row>
    <row r="406" spans="2:51" s="13" customFormat="1" ht="11.25">
      <c r="B406" s="175"/>
      <c r="D406" s="176" t="s">
        <v>137</v>
      </c>
      <c r="E406" s="177" t="s">
        <v>1</v>
      </c>
      <c r="F406" s="178" t="s">
        <v>466</v>
      </c>
      <c r="H406" s="177" t="s">
        <v>1</v>
      </c>
      <c r="I406" s="179"/>
      <c r="L406" s="175"/>
      <c r="M406" s="180"/>
      <c r="N406" s="181"/>
      <c r="O406" s="181"/>
      <c r="P406" s="181"/>
      <c r="Q406" s="181"/>
      <c r="R406" s="181"/>
      <c r="S406" s="181"/>
      <c r="T406" s="182"/>
      <c r="AT406" s="177" t="s">
        <v>137</v>
      </c>
      <c r="AU406" s="177" t="s">
        <v>87</v>
      </c>
      <c r="AV406" s="13" t="s">
        <v>85</v>
      </c>
      <c r="AW406" s="13" t="s">
        <v>33</v>
      </c>
      <c r="AX406" s="13" t="s">
        <v>77</v>
      </c>
      <c r="AY406" s="177" t="s">
        <v>127</v>
      </c>
    </row>
    <row r="407" spans="2:51" s="14" customFormat="1" ht="11.25">
      <c r="B407" s="183"/>
      <c r="D407" s="176" t="s">
        <v>137</v>
      </c>
      <c r="E407" s="184" t="s">
        <v>1</v>
      </c>
      <c r="F407" s="185" t="s">
        <v>467</v>
      </c>
      <c r="H407" s="186">
        <v>11.18</v>
      </c>
      <c r="I407" s="187"/>
      <c r="L407" s="183"/>
      <c r="M407" s="188"/>
      <c r="N407" s="189"/>
      <c r="O407" s="189"/>
      <c r="P407" s="189"/>
      <c r="Q407" s="189"/>
      <c r="R407" s="189"/>
      <c r="S407" s="189"/>
      <c r="T407" s="190"/>
      <c r="AT407" s="184" t="s">
        <v>137</v>
      </c>
      <c r="AU407" s="184" t="s">
        <v>87</v>
      </c>
      <c r="AV407" s="14" t="s">
        <v>87</v>
      </c>
      <c r="AW407" s="14" t="s">
        <v>33</v>
      </c>
      <c r="AX407" s="14" t="s">
        <v>77</v>
      </c>
      <c r="AY407" s="184" t="s">
        <v>127</v>
      </c>
    </row>
    <row r="408" spans="2:51" s="14" customFormat="1" ht="11.25">
      <c r="B408" s="183"/>
      <c r="D408" s="176" t="s">
        <v>137</v>
      </c>
      <c r="E408" s="184" t="s">
        <v>1</v>
      </c>
      <c r="F408" s="185" t="s">
        <v>468</v>
      </c>
      <c r="H408" s="186">
        <v>17.350000000000001</v>
      </c>
      <c r="I408" s="187"/>
      <c r="L408" s="183"/>
      <c r="M408" s="188"/>
      <c r="N408" s="189"/>
      <c r="O408" s="189"/>
      <c r="P408" s="189"/>
      <c r="Q408" s="189"/>
      <c r="R408" s="189"/>
      <c r="S408" s="189"/>
      <c r="T408" s="190"/>
      <c r="AT408" s="184" t="s">
        <v>137</v>
      </c>
      <c r="AU408" s="184" t="s">
        <v>87</v>
      </c>
      <c r="AV408" s="14" t="s">
        <v>87</v>
      </c>
      <c r="AW408" s="14" t="s">
        <v>33</v>
      </c>
      <c r="AX408" s="14" t="s">
        <v>77</v>
      </c>
      <c r="AY408" s="184" t="s">
        <v>127</v>
      </c>
    </row>
    <row r="409" spans="2:51" s="14" customFormat="1" ht="11.25">
      <c r="B409" s="183"/>
      <c r="D409" s="176" t="s">
        <v>137</v>
      </c>
      <c r="E409" s="184" t="s">
        <v>1</v>
      </c>
      <c r="F409" s="185" t="s">
        <v>469</v>
      </c>
      <c r="H409" s="186">
        <v>9.5299999999999994</v>
      </c>
      <c r="I409" s="187"/>
      <c r="L409" s="183"/>
      <c r="M409" s="188"/>
      <c r="N409" s="189"/>
      <c r="O409" s="189"/>
      <c r="P409" s="189"/>
      <c r="Q409" s="189"/>
      <c r="R409" s="189"/>
      <c r="S409" s="189"/>
      <c r="T409" s="190"/>
      <c r="AT409" s="184" t="s">
        <v>137</v>
      </c>
      <c r="AU409" s="184" t="s">
        <v>87</v>
      </c>
      <c r="AV409" s="14" t="s">
        <v>87</v>
      </c>
      <c r="AW409" s="14" t="s">
        <v>33</v>
      </c>
      <c r="AX409" s="14" t="s">
        <v>77</v>
      </c>
      <c r="AY409" s="184" t="s">
        <v>127</v>
      </c>
    </row>
    <row r="410" spans="2:51" s="14" customFormat="1" ht="11.25">
      <c r="B410" s="183"/>
      <c r="D410" s="176" t="s">
        <v>137</v>
      </c>
      <c r="E410" s="184" t="s">
        <v>1</v>
      </c>
      <c r="F410" s="185" t="s">
        <v>470</v>
      </c>
      <c r="H410" s="186">
        <v>32.01</v>
      </c>
      <c r="I410" s="187"/>
      <c r="L410" s="183"/>
      <c r="M410" s="188"/>
      <c r="N410" s="189"/>
      <c r="O410" s="189"/>
      <c r="P410" s="189"/>
      <c r="Q410" s="189"/>
      <c r="R410" s="189"/>
      <c r="S410" s="189"/>
      <c r="T410" s="190"/>
      <c r="AT410" s="184" t="s">
        <v>137</v>
      </c>
      <c r="AU410" s="184" t="s">
        <v>87</v>
      </c>
      <c r="AV410" s="14" t="s">
        <v>87</v>
      </c>
      <c r="AW410" s="14" t="s">
        <v>33</v>
      </c>
      <c r="AX410" s="14" t="s">
        <v>77</v>
      </c>
      <c r="AY410" s="184" t="s">
        <v>127</v>
      </c>
    </row>
    <row r="411" spans="2:51" s="14" customFormat="1" ht="11.25">
      <c r="B411" s="183"/>
      <c r="D411" s="176" t="s">
        <v>137</v>
      </c>
      <c r="E411" s="184" t="s">
        <v>1</v>
      </c>
      <c r="F411" s="185" t="s">
        <v>471</v>
      </c>
      <c r="H411" s="186">
        <v>32</v>
      </c>
      <c r="I411" s="187"/>
      <c r="L411" s="183"/>
      <c r="M411" s="188"/>
      <c r="N411" s="189"/>
      <c r="O411" s="189"/>
      <c r="P411" s="189"/>
      <c r="Q411" s="189"/>
      <c r="R411" s="189"/>
      <c r="S411" s="189"/>
      <c r="T411" s="190"/>
      <c r="AT411" s="184" t="s">
        <v>137</v>
      </c>
      <c r="AU411" s="184" t="s">
        <v>87</v>
      </c>
      <c r="AV411" s="14" t="s">
        <v>87</v>
      </c>
      <c r="AW411" s="14" t="s">
        <v>33</v>
      </c>
      <c r="AX411" s="14" t="s">
        <v>77</v>
      </c>
      <c r="AY411" s="184" t="s">
        <v>127</v>
      </c>
    </row>
    <row r="412" spans="2:51" s="14" customFormat="1" ht="11.25">
      <c r="B412" s="183"/>
      <c r="D412" s="176" t="s">
        <v>137</v>
      </c>
      <c r="E412" s="184" t="s">
        <v>1</v>
      </c>
      <c r="F412" s="185" t="s">
        <v>472</v>
      </c>
      <c r="H412" s="186">
        <v>34.04</v>
      </c>
      <c r="I412" s="187"/>
      <c r="L412" s="183"/>
      <c r="M412" s="188"/>
      <c r="N412" s="189"/>
      <c r="O412" s="189"/>
      <c r="P412" s="189"/>
      <c r="Q412" s="189"/>
      <c r="R412" s="189"/>
      <c r="S412" s="189"/>
      <c r="T412" s="190"/>
      <c r="AT412" s="184" t="s">
        <v>137</v>
      </c>
      <c r="AU412" s="184" t="s">
        <v>87</v>
      </c>
      <c r="AV412" s="14" t="s">
        <v>87</v>
      </c>
      <c r="AW412" s="14" t="s">
        <v>33</v>
      </c>
      <c r="AX412" s="14" t="s">
        <v>77</v>
      </c>
      <c r="AY412" s="184" t="s">
        <v>127</v>
      </c>
    </row>
    <row r="413" spans="2:51" s="13" customFormat="1" ht="11.25">
      <c r="B413" s="175"/>
      <c r="D413" s="176" t="s">
        <v>137</v>
      </c>
      <c r="E413" s="177" t="s">
        <v>1</v>
      </c>
      <c r="F413" s="178" t="s">
        <v>473</v>
      </c>
      <c r="H413" s="177" t="s">
        <v>1</v>
      </c>
      <c r="I413" s="179"/>
      <c r="L413" s="175"/>
      <c r="M413" s="180"/>
      <c r="N413" s="181"/>
      <c r="O413" s="181"/>
      <c r="P413" s="181"/>
      <c r="Q413" s="181"/>
      <c r="R413" s="181"/>
      <c r="S413" s="181"/>
      <c r="T413" s="182"/>
      <c r="AT413" s="177" t="s">
        <v>137</v>
      </c>
      <c r="AU413" s="177" t="s">
        <v>87</v>
      </c>
      <c r="AV413" s="13" t="s">
        <v>85</v>
      </c>
      <c r="AW413" s="13" t="s">
        <v>33</v>
      </c>
      <c r="AX413" s="13" t="s">
        <v>77</v>
      </c>
      <c r="AY413" s="177" t="s">
        <v>127</v>
      </c>
    </row>
    <row r="414" spans="2:51" s="14" customFormat="1" ht="11.25">
      <c r="B414" s="183"/>
      <c r="D414" s="176" t="s">
        <v>137</v>
      </c>
      <c r="E414" s="184" t="s">
        <v>1</v>
      </c>
      <c r="F414" s="185" t="s">
        <v>474</v>
      </c>
      <c r="H414" s="186">
        <v>24.94</v>
      </c>
      <c r="I414" s="187"/>
      <c r="L414" s="183"/>
      <c r="M414" s="188"/>
      <c r="N414" s="189"/>
      <c r="O414" s="189"/>
      <c r="P414" s="189"/>
      <c r="Q414" s="189"/>
      <c r="R414" s="189"/>
      <c r="S414" s="189"/>
      <c r="T414" s="190"/>
      <c r="AT414" s="184" t="s">
        <v>137</v>
      </c>
      <c r="AU414" s="184" t="s">
        <v>87</v>
      </c>
      <c r="AV414" s="14" t="s">
        <v>87</v>
      </c>
      <c r="AW414" s="14" t="s">
        <v>33</v>
      </c>
      <c r="AX414" s="14" t="s">
        <v>77</v>
      </c>
      <c r="AY414" s="184" t="s">
        <v>127</v>
      </c>
    </row>
    <row r="415" spans="2:51" s="15" customFormat="1" ht="11.25">
      <c r="B415" s="191"/>
      <c r="D415" s="176" t="s">
        <v>137</v>
      </c>
      <c r="E415" s="192" t="s">
        <v>1</v>
      </c>
      <c r="F415" s="193" t="s">
        <v>142</v>
      </c>
      <c r="H415" s="194">
        <v>243.5</v>
      </c>
      <c r="I415" s="195"/>
      <c r="L415" s="191"/>
      <c r="M415" s="196"/>
      <c r="N415" s="197"/>
      <c r="O415" s="197"/>
      <c r="P415" s="197"/>
      <c r="Q415" s="197"/>
      <c r="R415" s="197"/>
      <c r="S415" s="197"/>
      <c r="T415" s="198"/>
      <c r="AT415" s="192" t="s">
        <v>137</v>
      </c>
      <c r="AU415" s="192" t="s">
        <v>87</v>
      </c>
      <c r="AV415" s="15" t="s">
        <v>143</v>
      </c>
      <c r="AW415" s="15" t="s">
        <v>33</v>
      </c>
      <c r="AX415" s="15" t="s">
        <v>77</v>
      </c>
      <c r="AY415" s="192" t="s">
        <v>127</v>
      </c>
    </row>
    <row r="416" spans="2:51" s="13" customFormat="1" ht="11.25">
      <c r="B416" s="175"/>
      <c r="D416" s="176" t="s">
        <v>137</v>
      </c>
      <c r="E416" s="177" t="s">
        <v>1</v>
      </c>
      <c r="F416" s="178" t="s">
        <v>475</v>
      </c>
      <c r="H416" s="177" t="s">
        <v>1</v>
      </c>
      <c r="I416" s="179"/>
      <c r="L416" s="175"/>
      <c r="M416" s="180"/>
      <c r="N416" s="181"/>
      <c r="O416" s="181"/>
      <c r="P416" s="181"/>
      <c r="Q416" s="181"/>
      <c r="R416" s="181"/>
      <c r="S416" s="181"/>
      <c r="T416" s="182"/>
      <c r="AT416" s="177" t="s">
        <v>137</v>
      </c>
      <c r="AU416" s="177" t="s">
        <v>87</v>
      </c>
      <c r="AV416" s="13" t="s">
        <v>85</v>
      </c>
      <c r="AW416" s="13" t="s">
        <v>33</v>
      </c>
      <c r="AX416" s="13" t="s">
        <v>77</v>
      </c>
      <c r="AY416" s="177" t="s">
        <v>127</v>
      </c>
    </row>
    <row r="417" spans="1:65" s="14" customFormat="1" ht="11.25">
      <c r="B417" s="183"/>
      <c r="D417" s="176" t="s">
        <v>137</v>
      </c>
      <c r="E417" s="184" t="s">
        <v>1</v>
      </c>
      <c r="F417" s="185" t="s">
        <v>476</v>
      </c>
      <c r="H417" s="186">
        <v>37.229999999999997</v>
      </c>
      <c r="I417" s="187"/>
      <c r="L417" s="183"/>
      <c r="M417" s="188"/>
      <c r="N417" s="189"/>
      <c r="O417" s="189"/>
      <c r="P417" s="189"/>
      <c r="Q417" s="189"/>
      <c r="R417" s="189"/>
      <c r="S417" s="189"/>
      <c r="T417" s="190"/>
      <c r="AT417" s="184" t="s">
        <v>137</v>
      </c>
      <c r="AU417" s="184" t="s">
        <v>87</v>
      </c>
      <c r="AV417" s="14" t="s">
        <v>87</v>
      </c>
      <c r="AW417" s="14" t="s">
        <v>33</v>
      </c>
      <c r="AX417" s="14" t="s">
        <v>77</v>
      </c>
      <c r="AY417" s="184" t="s">
        <v>127</v>
      </c>
    </row>
    <row r="418" spans="1:65" s="14" customFormat="1" ht="11.25">
      <c r="B418" s="183"/>
      <c r="D418" s="176" t="s">
        <v>137</v>
      </c>
      <c r="E418" s="184" t="s">
        <v>1</v>
      </c>
      <c r="F418" s="185" t="s">
        <v>477</v>
      </c>
      <c r="H418" s="186">
        <v>19.149999999999999</v>
      </c>
      <c r="I418" s="187"/>
      <c r="L418" s="183"/>
      <c r="M418" s="188"/>
      <c r="N418" s="189"/>
      <c r="O418" s="189"/>
      <c r="P418" s="189"/>
      <c r="Q418" s="189"/>
      <c r="R418" s="189"/>
      <c r="S418" s="189"/>
      <c r="T418" s="190"/>
      <c r="AT418" s="184" t="s">
        <v>137</v>
      </c>
      <c r="AU418" s="184" t="s">
        <v>87</v>
      </c>
      <c r="AV418" s="14" t="s">
        <v>87</v>
      </c>
      <c r="AW418" s="14" t="s">
        <v>33</v>
      </c>
      <c r="AX418" s="14" t="s">
        <v>77</v>
      </c>
      <c r="AY418" s="184" t="s">
        <v>127</v>
      </c>
    </row>
    <row r="419" spans="1:65" s="14" customFormat="1" ht="11.25">
      <c r="B419" s="183"/>
      <c r="D419" s="176" t="s">
        <v>137</v>
      </c>
      <c r="E419" s="184" t="s">
        <v>1</v>
      </c>
      <c r="F419" s="185" t="s">
        <v>478</v>
      </c>
      <c r="H419" s="186">
        <v>25.53</v>
      </c>
      <c r="I419" s="187"/>
      <c r="L419" s="183"/>
      <c r="M419" s="188"/>
      <c r="N419" s="189"/>
      <c r="O419" s="189"/>
      <c r="P419" s="189"/>
      <c r="Q419" s="189"/>
      <c r="R419" s="189"/>
      <c r="S419" s="189"/>
      <c r="T419" s="190"/>
      <c r="AT419" s="184" t="s">
        <v>137</v>
      </c>
      <c r="AU419" s="184" t="s">
        <v>87</v>
      </c>
      <c r="AV419" s="14" t="s">
        <v>87</v>
      </c>
      <c r="AW419" s="14" t="s">
        <v>33</v>
      </c>
      <c r="AX419" s="14" t="s">
        <v>77</v>
      </c>
      <c r="AY419" s="184" t="s">
        <v>127</v>
      </c>
    </row>
    <row r="420" spans="1:65" s="14" customFormat="1" ht="11.25">
      <c r="B420" s="183"/>
      <c r="D420" s="176" t="s">
        <v>137</v>
      </c>
      <c r="E420" s="184" t="s">
        <v>1</v>
      </c>
      <c r="F420" s="185" t="s">
        <v>479</v>
      </c>
      <c r="H420" s="186">
        <v>17.899999999999999</v>
      </c>
      <c r="I420" s="187"/>
      <c r="L420" s="183"/>
      <c r="M420" s="188"/>
      <c r="N420" s="189"/>
      <c r="O420" s="189"/>
      <c r="P420" s="189"/>
      <c r="Q420" s="189"/>
      <c r="R420" s="189"/>
      <c r="S420" s="189"/>
      <c r="T420" s="190"/>
      <c r="AT420" s="184" t="s">
        <v>137</v>
      </c>
      <c r="AU420" s="184" t="s">
        <v>87</v>
      </c>
      <c r="AV420" s="14" t="s">
        <v>87</v>
      </c>
      <c r="AW420" s="14" t="s">
        <v>33</v>
      </c>
      <c r="AX420" s="14" t="s">
        <v>77</v>
      </c>
      <c r="AY420" s="184" t="s">
        <v>127</v>
      </c>
    </row>
    <row r="421" spans="1:65" s="14" customFormat="1" ht="11.25">
      <c r="B421" s="183"/>
      <c r="D421" s="176" t="s">
        <v>137</v>
      </c>
      <c r="E421" s="184" t="s">
        <v>1</v>
      </c>
      <c r="F421" s="185" t="s">
        <v>480</v>
      </c>
      <c r="H421" s="186">
        <v>26.25</v>
      </c>
      <c r="I421" s="187"/>
      <c r="L421" s="183"/>
      <c r="M421" s="188"/>
      <c r="N421" s="189"/>
      <c r="O421" s="189"/>
      <c r="P421" s="189"/>
      <c r="Q421" s="189"/>
      <c r="R421" s="189"/>
      <c r="S421" s="189"/>
      <c r="T421" s="190"/>
      <c r="AT421" s="184" t="s">
        <v>137</v>
      </c>
      <c r="AU421" s="184" t="s">
        <v>87</v>
      </c>
      <c r="AV421" s="14" t="s">
        <v>87</v>
      </c>
      <c r="AW421" s="14" t="s">
        <v>33</v>
      </c>
      <c r="AX421" s="14" t="s">
        <v>77</v>
      </c>
      <c r="AY421" s="184" t="s">
        <v>127</v>
      </c>
    </row>
    <row r="422" spans="1:65" s="14" customFormat="1" ht="11.25">
      <c r="B422" s="183"/>
      <c r="D422" s="176" t="s">
        <v>137</v>
      </c>
      <c r="E422" s="184" t="s">
        <v>1</v>
      </c>
      <c r="F422" s="185" t="s">
        <v>481</v>
      </c>
      <c r="H422" s="186">
        <v>32.36</v>
      </c>
      <c r="I422" s="187"/>
      <c r="L422" s="183"/>
      <c r="M422" s="188"/>
      <c r="N422" s="189"/>
      <c r="O422" s="189"/>
      <c r="P422" s="189"/>
      <c r="Q422" s="189"/>
      <c r="R422" s="189"/>
      <c r="S422" s="189"/>
      <c r="T422" s="190"/>
      <c r="AT422" s="184" t="s">
        <v>137</v>
      </c>
      <c r="AU422" s="184" t="s">
        <v>87</v>
      </c>
      <c r="AV422" s="14" t="s">
        <v>87</v>
      </c>
      <c r="AW422" s="14" t="s">
        <v>33</v>
      </c>
      <c r="AX422" s="14" t="s">
        <v>77</v>
      </c>
      <c r="AY422" s="184" t="s">
        <v>127</v>
      </c>
    </row>
    <row r="423" spans="1:65" s="14" customFormat="1" ht="11.25">
      <c r="B423" s="183"/>
      <c r="D423" s="176" t="s">
        <v>137</v>
      </c>
      <c r="E423" s="184" t="s">
        <v>1</v>
      </c>
      <c r="F423" s="185" t="s">
        <v>482</v>
      </c>
      <c r="H423" s="186">
        <v>33.82</v>
      </c>
      <c r="I423" s="187"/>
      <c r="L423" s="183"/>
      <c r="M423" s="188"/>
      <c r="N423" s="189"/>
      <c r="O423" s="189"/>
      <c r="P423" s="189"/>
      <c r="Q423" s="189"/>
      <c r="R423" s="189"/>
      <c r="S423" s="189"/>
      <c r="T423" s="190"/>
      <c r="AT423" s="184" t="s">
        <v>137</v>
      </c>
      <c r="AU423" s="184" t="s">
        <v>87</v>
      </c>
      <c r="AV423" s="14" t="s">
        <v>87</v>
      </c>
      <c r="AW423" s="14" t="s">
        <v>33</v>
      </c>
      <c r="AX423" s="14" t="s">
        <v>77</v>
      </c>
      <c r="AY423" s="184" t="s">
        <v>127</v>
      </c>
    </row>
    <row r="424" spans="1:65" s="14" customFormat="1" ht="11.25">
      <c r="B424" s="183"/>
      <c r="D424" s="176" t="s">
        <v>137</v>
      </c>
      <c r="E424" s="184" t="s">
        <v>1</v>
      </c>
      <c r="F424" s="185" t="s">
        <v>483</v>
      </c>
      <c r="H424" s="186">
        <v>6.84</v>
      </c>
      <c r="I424" s="187"/>
      <c r="L424" s="183"/>
      <c r="M424" s="188"/>
      <c r="N424" s="189"/>
      <c r="O424" s="189"/>
      <c r="P424" s="189"/>
      <c r="Q424" s="189"/>
      <c r="R424" s="189"/>
      <c r="S424" s="189"/>
      <c r="T424" s="190"/>
      <c r="AT424" s="184" t="s">
        <v>137</v>
      </c>
      <c r="AU424" s="184" t="s">
        <v>87</v>
      </c>
      <c r="AV424" s="14" t="s">
        <v>87</v>
      </c>
      <c r="AW424" s="14" t="s">
        <v>33</v>
      </c>
      <c r="AX424" s="14" t="s">
        <v>77</v>
      </c>
      <c r="AY424" s="184" t="s">
        <v>127</v>
      </c>
    </row>
    <row r="425" spans="1:65" s="14" customFormat="1" ht="11.25">
      <c r="B425" s="183"/>
      <c r="D425" s="176" t="s">
        <v>137</v>
      </c>
      <c r="E425" s="184" t="s">
        <v>1</v>
      </c>
      <c r="F425" s="185" t="s">
        <v>484</v>
      </c>
      <c r="H425" s="186">
        <v>14.8</v>
      </c>
      <c r="I425" s="187"/>
      <c r="L425" s="183"/>
      <c r="M425" s="188"/>
      <c r="N425" s="189"/>
      <c r="O425" s="189"/>
      <c r="P425" s="189"/>
      <c r="Q425" s="189"/>
      <c r="R425" s="189"/>
      <c r="S425" s="189"/>
      <c r="T425" s="190"/>
      <c r="AT425" s="184" t="s">
        <v>137</v>
      </c>
      <c r="AU425" s="184" t="s">
        <v>87</v>
      </c>
      <c r="AV425" s="14" t="s">
        <v>87</v>
      </c>
      <c r="AW425" s="14" t="s">
        <v>33</v>
      </c>
      <c r="AX425" s="14" t="s">
        <v>77</v>
      </c>
      <c r="AY425" s="184" t="s">
        <v>127</v>
      </c>
    </row>
    <row r="426" spans="1:65" s="15" customFormat="1" ht="11.25">
      <c r="B426" s="191"/>
      <c r="D426" s="176" t="s">
        <v>137</v>
      </c>
      <c r="E426" s="192" t="s">
        <v>1</v>
      </c>
      <c r="F426" s="193" t="s">
        <v>142</v>
      </c>
      <c r="H426" s="194">
        <v>213.88</v>
      </c>
      <c r="I426" s="195"/>
      <c r="L426" s="191"/>
      <c r="M426" s="196"/>
      <c r="N426" s="197"/>
      <c r="O426" s="197"/>
      <c r="P426" s="197"/>
      <c r="Q426" s="197"/>
      <c r="R426" s="197"/>
      <c r="S426" s="197"/>
      <c r="T426" s="198"/>
      <c r="AT426" s="192" t="s">
        <v>137</v>
      </c>
      <c r="AU426" s="192" t="s">
        <v>87</v>
      </c>
      <c r="AV426" s="15" t="s">
        <v>143</v>
      </c>
      <c r="AW426" s="15" t="s">
        <v>33</v>
      </c>
      <c r="AX426" s="15" t="s">
        <v>77</v>
      </c>
      <c r="AY426" s="192" t="s">
        <v>127</v>
      </c>
    </row>
    <row r="427" spans="1:65" s="16" customFormat="1" ht="11.25">
      <c r="B427" s="199"/>
      <c r="D427" s="176" t="s">
        <v>137</v>
      </c>
      <c r="E427" s="200" t="s">
        <v>1</v>
      </c>
      <c r="F427" s="201" t="s">
        <v>145</v>
      </c>
      <c r="H427" s="202">
        <v>457.38</v>
      </c>
      <c r="I427" s="203"/>
      <c r="L427" s="199"/>
      <c r="M427" s="204"/>
      <c r="N427" s="205"/>
      <c r="O427" s="205"/>
      <c r="P427" s="205"/>
      <c r="Q427" s="205"/>
      <c r="R427" s="205"/>
      <c r="S427" s="205"/>
      <c r="T427" s="206"/>
      <c r="AT427" s="200" t="s">
        <v>137</v>
      </c>
      <c r="AU427" s="200" t="s">
        <v>87</v>
      </c>
      <c r="AV427" s="16" t="s">
        <v>135</v>
      </c>
      <c r="AW427" s="16" t="s">
        <v>33</v>
      </c>
      <c r="AX427" s="16" t="s">
        <v>85</v>
      </c>
      <c r="AY427" s="200" t="s">
        <v>127</v>
      </c>
    </row>
    <row r="428" spans="1:65" s="2" customFormat="1" ht="24" customHeight="1">
      <c r="A428" s="33"/>
      <c r="B428" s="161"/>
      <c r="C428" s="207" t="s">
        <v>489</v>
      </c>
      <c r="D428" s="207" t="s">
        <v>240</v>
      </c>
      <c r="E428" s="208" t="s">
        <v>490</v>
      </c>
      <c r="F428" s="209" t="s">
        <v>491</v>
      </c>
      <c r="G428" s="210" t="s">
        <v>163</v>
      </c>
      <c r="H428" s="211">
        <v>466.52800000000002</v>
      </c>
      <c r="I428" s="212"/>
      <c r="J428" s="213">
        <f>ROUND(I428*H428,2)</f>
        <v>0</v>
      </c>
      <c r="K428" s="209" t="s">
        <v>1</v>
      </c>
      <c r="L428" s="214"/>
      <c r="M428" s="215" t="s">
        <v>1</v>
      </c>
      <c r="N428" s="216" t="s">
        <v>42</v>
      </c>
      <c r="O428" s="59"/>
      <c r="P428" s="171">
        <f>O428*H428</f>
        <v>0</v>
      </c>
      <c r="Q428" s="171">
        <v>6.0000000000000002E-5</v>
      </c>
      <c r="R428" s="171">
        <f>Q428*H428</f>
        <v>2.7991680000000001E-2</v>
      </c>
      <c r="S428" s="171">
        <v>0</v>
      </c>
      <c r="T428" s="172">
        <f>S428*H428</f>
        <v>0</v>
      </c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R428" s="173" t="s">
        <v>243</v>
      </c>
      <c r="AT428" s="173" t="s">
        <v>240</v>
      </c>
      <c r="AU428" s="173" t="s">
        <v>87</v>
      </c>
      <c r="AY428" s="18" t="s">
        <v>127</v>
      </c>
      <c r="BE428" s="174">
        <f>IF(N428="základní",J428,0)</f>
        <v>0</v>
      </c>
      <c r="BF428" s="174">
        <f>IF(N428="snížená",J428,0)</f>
        <v>0</v>
      </c>
      <c r="BG428" s="174">
        <f>IF(N428="zákl. přenesená",J428,0)</f>
        <v>0</v>
      </c>
      <c r="BH428" s="174">
        <f>IF(N428="sníž. přenesená",J428,0)</f>
        <v>0</v>
      </c>
      <c r="BI428" s="174">
        <f>IF(N428="nulová",J428,0)</f>
        <v>0</v>
      </c>
      <c r="BJ428" s="18" t="s">
        <v>85</v>
      </c>
      <c r="BK428" s="174">
        <f>ROUND(I428*H428,2)</f>
        <v>0</v>
      </c>
      <c r="BL428" s="18" t="s">
        <v>221</v>
      </c>
      <c r="BM428" s="173" t="s">
        <v>492</v>
      </c>
    </row>
    <row r="429" spans="1:65" s="14" customFormat="1" ht="11.25">
      <c r="B429" s="183"/>
      <c r="D429" s="176" t="s">
        <v>137</v>
      </c>
      <c r="F429" s="185" t="s">
        <v>493</v>
      </c>
      <c r="H429" s="186">
        <v>466.52800000000002</v>
      </c>
      <c r="I429" s="187"/>
      <c r="L429" s="183"/>
      <c r="M429" s="188"/>
      <c r="N429" s="189"/>
      <c r="O429" s="189"/>
      <c r="P429" s="189"/>
      <c r="Q429" s="189"/>
      <c r="R429" s="189"/>
      <c r="S429" s="189"/>
      <c r="T429" s="190"/>
      <c r="AT429" s="184" t="s">
        <v>137</v>
      </c>
      <c r="AU429" s="184" t="s">
        <v>87</v>
      </c>
      <c r="AV429" s="14" t="s">
        <v>87</v>
      </c>
      <c r="AW429" s="14" t="s">
        <v>3</v>
      </c>
      <c r="AX429" s="14" t="s">
        <v>85</v>
      </c>
      <c r="AY429" s="184" t="s">
        <v>127</v>
      </c>
    </row>
    <row r="430" spans="1:65" s="2" customFormat="1" ht="16.5" customHeight="1">
      <c r="A430" s="33"/>
      <c r="B430" s="161"/>
      <c r="C430" s="162" t="s">
        <v>494</v>
      </c>
      <c r="D430" s="162" t="s">
        <v>130</v>
      </c>
      <c r="E430" s="163" t="s">
        <v>495</v>
      </c>
      <c r="F430" s="164" t="s">
        <v>496</v>
      </c>
      <c r="G430" s="165" t="s">
        <v>133</v>
      </c>
      <c r="H430" s="166">
        <v>233.2</v>
      </c>
      <c r="I430" s="167"/>
      <c r="J430" s="168">
        <f>ROUND(I430*H430,2)</f>
        <v>0</v>
      </c>
      <c r="K430" s="164" t="s">
        <v>134</v>
      </c>
      <c r="L430" s="34"/>
      <c r="M430" s="169" t="s">
        <v>1</v>
      </c>
      <c r="N430" s="170" t="s">
        <v>42</v>
      </c>
      <c r="O430" s="59"/>
      <c r="P430" s="171">
        <f>O430*H430</f>
        <v>0</v>
      </c>
      <c r="Q430" s="171">
        <v>0</v>
      </c>
      <c r="R430" s="171">
        <f>Q430*H430</f>
        <v>0</v>
      </c>
      <c r="S430" s="171">
        <v>0</v>
      </c>
      <c r="T430" s="172">
        <f>S430*H430</f>
        <v>0</v>
      </c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R430" s="173" t="s">
        <v>221</v>
      </c>
      <c r="AT430" s="173" t="s">
        <v>130</v>
      </c>
      <c r="AU430" s="173" t="s">
        <v>87</v>
      </c>
      <c r="AY430" s="18" t="s">
        <v>127</v>
      </c>
      <c r="BE430" s="174">
        <f>IF(N430="základní",J430,0)</f>
        <v>0</v>
      </c>
      <c r="BF430" s="174">
        <f>IF(N430="snížená",J430,0)</f>
        <v>0</v>
      </c>
      <c r="BG430" s="174">
        <f>IF(N430="zákl. přenesená",J430,0)</f>
        <v>0</v>
      </c>
      <c r="BH430" s="174">
        <f>IF(N430="sníž. přenesená",J430,0)</f>
        <v>0</v>
      </c>
      <c r="BI430" s="174">
        <f>IF(N430="nulová",J430,0)</f>
        <v>0</v>
      </c>
      <c r="BJ430" s="18" t="s">
        <v>85</v>
      </c>
      <c r="BK430" s="174">
        <f>ROUND(I430*H430,2)</f>
        <v>0</v>
      </c>
      <c r="BL430" s="18" t="s">
        <v>221</v>
      </c>
      <c r="BM430" s="173" t="s">
        <v>497</v>
      </c>
    </row>
    <row r="431" spans="1:65" s="14" customFormat="1" ht="11.25">
      <c r="B431" s="183"/>
      <c r="D431" s="176" t="s">
        <v>137</v>
      </c>
      <c r="E431" s="184" t="s">
        <v>1</v>
      </c>
      <c r="F431" s="185" t="s">
        <v>419</v>
      </c>
      <c r="H431" s="186">
        <v>233.2</v>
      </c>
      <c r="I431" s="187"/>
      <c r="L431" s="183"/>
      <c r="M431" s="188"/>
      <c r="N431" s="189"/>
      <c r="O431" s="189"/>
      <c r="P431" s="189"/>
      <c r="Q431" s="189"/>
      <c r="R431" s="189"/>
      <c r="S431" s="189"/>
      <c r="T431" s="190"/>
      <c r="AT431" s="184" t="s">
        <v>137</v>
      </c>
      <c r="AU431" s="184" t="s">
        <v>87</v>
      </c>
      <c r="AV431" s="14" t="s">
        <v>87</v>
      </c>
      <c r="AW431" s="14" t="s">
        <v>33</v>
      </c>
      <c r="AX431" s="14" t="s">
        <v>85</v>
      </c>
      <c r="AY431" s="184" t="s">
        <v>127</v>
      </c>
    </row>
    <row r="432" spans="1:65" s="2" customFormat="1" ht="24" customHeight="1">
      <c r="A432" s="33"/>
      <c r="B432" s="161"/>
      <c r="C432" s="162" t="s">
        <v>498</v>
      </c>
      <c r="D432" s="162" t="s">
        <v>130</v>
      </c>
      <c r="E432" s="163" t="s">
        <v>499</v>
      </c>
      <c r="F432" s="164" t="s">
        <v>500</v>
      </c>
      <c r="G432" s="165" t="s">
        <v>153</v>
      </c>
      <c r="H432" s="166">
        <v>2.609</v>
      </c>
      <c r="I432" s="167"/>
      <c r="J432" s="168">
        <f>ROUND(I432*H432,2)</f>
        <v>0</v>
      </c>
      <c r="K432" s="164" t="s">
        <v>134</v>
      </c>
      <c r="L432" s="34"/>
      <c r="M432" s="169" t="s">
        <v>1</v>
      </c>
      <c r="N432" s="170" t="s">
        <v>42</v>
      </c>
      <c r="O432" s="59"/>
      <c r="P432" s="171">
        <f>O432*H432</f>
        <v>0</v>
      </c>
      <c r="Q432" s="171">
        <v>0</v>
      </c>
      <c r="R432" s="171">
        <f>Q432*H432</f>
        <v>0</v>
      </c>
      <c r="S432" s="171">
        <v>0</v>
      </c>
      <c r="T432" s="172">
        <f>S432*H432</f>
        <v>0</v>
      </c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R432" s="173" t="s">
        <v>221</v>
      </c>
      <c r="AT432" s="173" t="s">
        <v>130</v>
      </c>
      <c r="AU432" s="173" t="s">
        <v>87</v>
      </c>
      <c r="AY432" s="18" t="s">
        <v>127</v>
      </c>
      <c r="BE432" s="174">
        <f>IF(N432="základní",J432,0)</f>
        <v>0</v>
      </c>
      <c r="BF432" s="174">
        <f>IF(N432="snížená",J432,0)</f>
        <v>0</v>
      </c>
      <c r="BG432" s="174">
        <f>IF(N432="zákl. přenesená",J432,0)</f>
        <v>0</v>
      </c>
      <c r="BH432" s="174">
        <f>IF(N432="sníž. přenesená",J432,0)</f>
        <v>0</v>
      </c>
      <c r="BI432" s="174">
        <f>IF(N432="nulová",J432,0)</f>
        <v>0</v>
      </c>
      <c r="BJ432" s="18" t="s">
        <v>85</v>
      </c>
      <c r="BK432" s="174">
        <f>ROUND(I432*H432,2)</f>
        <v>0</v>
      </c>
      <c r="BL432" s="18" t="s">
        <v>221</v>
      </c>
      <c r="BM432" s="173" t="s">
        <v>501</v>
      </c>
    </row>
    <row r="433" spans="1:65" s="2" customFormat="1" ht="24" customHeight="1">
      <c r="A433" s="33"/>
      <c r="B433" s="161"/>
      <c r="C433" s="162" t="s">
        <v>502</v>
      </c>
      <c r="D433" s="162" t="s">
        <v>130</v>
      </c>
      <c r="E433" s="163" t="s">
        <v>503</v>
      </c>
      <c r="F433" s="164" t="s">
        <v>504</v>
      </c>
      <c r="G433" s="165" t="s">
        <v>153</v>
      </c>
      <c r="H433" s="166">
        <v>2.609</v>
      </c>
      <c r="I433" s="167"/>
      <c r="J433" s="168">
        <f>ROUND(I433*H433,2)</f>
        <v>0</v>
      </c>
      <c r="K433" s="164" t="s">
        <v>134</v>
      </c>
      <c r="L433" s="34"/>
      <c r="M433" s="217" t="s">
        <v>1</v>
      </c>
      <c r="N433" s="218" t="s">
        <v>42</v>
      </c>
      <c r="O433" s="219"/>
      <c r="P433" s="220">
        <f>O433*H433</f>
        <v>0</v>
      </c>
      <c r="Q433" s="220">
        <v>0</v>
      </c>
      <c r="R433" s="220">
        <f>Q433*H433</f>
        <v>0</v>
      </c>
      <c r="S433" s="220">
        <v>0</v>
      </c>
      <c r="T433" s="221">
        <f>S433*H433</f>
        <v>0</v>
      </c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R433" s="173" t="s">
        <v>221</v>
      </c>
      <c r="AT433" s="173" t="s">
        <v>130</v>
      </c>
      <c r="AU433" s="173" t="s">
        <v>87</v>
      </c>
      <c r="AY433" s="18" t="s">
        <v>127</v>
      </c>
      <c r="BE433" s="174">
        <f>IF(N433="základní",J433,0)</f>
        <v>0</v>
      </c>
      <c r="BF433" s="174">
        <f>IF(N433="snížená",J433,0)</f>
        <v>0</v>
      </c>
      <c r="BG433" s="174">
        <f>IF(N433="zákl. přenesená",J433,0)</f>
        <v>0</v>
      </c>
      <c r="BH433" s="174">
        <f>IF(N433="sníž. přenesená",J433,0)</f>
        <v>0</v>
      </c>
      <c r="BI433" s="174">
        <f>IF(N433="nulová",J433,0)</f>
        <v>0</v>
      </c>
      <c r="BJ433" s="18" t="s">
        <v>85</v>
      </c>
      <c r="BK433" s="174">
        <f>ROUND(I433*H433,2)</f>
        <v>0</v>
      </c>
      <c r="BL433" s="18" t="s">
        <v>221</v>
      </c>
      <c r="BM433" s="173" t="s">
        <v>505</v>
      </c>
    </row>
    <row r="434" spans="1:65" s="2" customFormat="1" ht="6.95" customHeight="1">
      <c r="A434" s="33"/>
      <c r="B434" s="48"/>
      <c r="C434" s="49"/>
      <c r="D434" s="49"/>
      <c r="E434" s="49"/>
      <c r="F434" s="49"/>
      <c r="G434" s="49"/>
      <c r="H434" s="49"/>
      <c r="I434" s="121"/>
      <c r="J434" s="49"/>
      <c r="K434" s="49"/>
      <c r="L434" s="34"/>
      <c r="M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</row>
  </sheetData>
  <autoFilter ref="C126:K433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77" fitToHeight="100" orientation="portrait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4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4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4"/>
      <c r="L2" s="236" t="s">
        <v>5</v>
      </c>
      <c r="M2" s="237"/>
      <c r="N2" s="237"/>
      <c r="O2" s="237"/>
      <c r="P2" s="237"/>
      <c r="Q2" s="237"/>
      <c r="R2" s="237"/>
      <c r="S2" s="237"/>
      <c r="T2" s="237"/>
      <c r="U2" s="237"/>
      <c r="V2" s="237"/>
      <c r="AT2" s="18" t="s">
        <v>91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95"/>
      <c r="J3" s="20"/>
      <c r="K3" s="20"/>
      <c r="L3" s="21"/>
      <c r="AT3" s="18" t="s">
        <v>87</v>
      </c>
    </row>
    <row r="4" spans="1:46" s="1" customFormat="1" ht="24.95" customHeight="1">
      <c r="B4" s="21"/>
      <c r="D4" s="22" t="s">
        <v>92</v>
      </c>
      <c r="I4" s="94"/>
      <c r="L4" s="21"/>
      <c r="M4" s="96" t="s">
        <v>10</v>
      </c>
      <c r="AT4" s="18" t="s">
        <v>3</v>
      </c>
    </row>
    <row r="5" spans="1:46" s="1" customFormat="1" ht="6.95" customHeight="1">
      <c r="B5" s="21"/>
      <c r="I5" s="94"/>
      <c r="L5" s="21"/>
    </row>
    <row r="6" spans="1:46" s="1" customFormat="1" ht="12" customHeight="1">
      <c r="B6" s="21"/>
      <c r="D6" s="28" t="s">
        <v>16</v>
      </c>
      <c r="I6" s="94"/>
      <c r="L6" s="21"/>
    </row>
    <row r="7" spans="1:46" s="1" customFormat="1" ht="25.5" customHeight="1">
      <c r="B7" s="21"/>
      <c r="E7" s="264" t="str">
        <f>'Rekapitulace stavby'!K6</f>
        <v>Oprava podlah v ZŠ v Doubravě, kat.území v Doubrava u Orlové, parc.č.164</v>
      </c>
      <c r="F7" s="265"/>
      <c r="G7" s="265"/>
      <c r="H7" s="265"/>
      <c r="I7" s="94"/>
      <c r="L7" s="21"/>
    </row>
    <row r="8" spans="1:46" s="2" customFormat="1" ht="12" customHeight="1">
      <c r="A8" s="33"/>
      <c r="B8" s="34"/>
      <c r="C8" s="33"/>
      <c r="D8" s="28" t="s">
        <v>93</v>
      </c>
      <c r="E8" s="33"/>
      <c r="F8" s="33"/>
      <c r="G8" s="33"/>
      <c r="H8" s="33"/>
      <c r="I8" s="97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4" t="s">
        <v>506</v>
      </c>
      <c r="F9" s="266"/>
      <c r="G9" s="266"/>
      <c r="H9" s="266"/>
      <c r="I9" s="97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97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18</v>
      </c>
      <c r="E11" s="33"/>
      <c r="F11" s="26" t="s">
        <v>19</v>
      </c>
      <c r="G11" s="33"/>
      <c r="H11" s="33"/>
      <c r="I11" s="98" t="s">
        <v>20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21</v>
      </c>
      <c r="E12" s="33"/>
      <c r="F12" s="26" t="s">
        <v>22</v>
      </c>
      <c r="G12" s="33"/>
      <c r="H12" s="33"/>
      <c r="I12" s="98" t="s">
        <v>23</v>
      </c>
      <c r="J12" s="56" t="str">
        <f>'Rekapitulace stavby'!AN8</f>
        <v>12. 12. 2019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97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25</v>
      </c>
      <c r="E14" s="33"/>
      <c r="F14" s="33"/>
      <c r="G14" s="33"/>
      <c r="H14" s="33"/>
      <c r="I14" s="98" t="s">
        <v>26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95</v>
      </c>
      <c r="F15" s="33"/>
      <c r="G15" s="33"/>
      <c r="H15" s="33"/>
      <c r="I15" s="98" t="s">
        <v>28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97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29</v>
      </c>
      <c r="E17" s="33"/>
      <c r="F17" s="33"/>
      <c r="G17" s="33"/>
      <c r="H17" s="33"/>
      <c r="I17" s="98" t="s">
        <v>26</v>
      </c>
      <c r="J17" s="29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7" t="str">
        <f>'Rekapitulace stavby'!E14</f>
        <v>Vyplň údaj</v>
      </c>
      <c r="F18" s="247"/>
      <c r="G18" s="247"/>
      <c r="H18" s="247"/>
      <c r="I18" s="98" t="s">
        <v>28</v>
      </c>
      <c r="J18" s="29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97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31</v>
      </c>
      <c r="E20" s="33"/>
      <c r="F20" s="33"/>
      <c r="G20" s="33"/>
      <c r="H20" s="33"/>
      <c r="I20" s="98" t="s">
        <v>26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32</v>
      </c>
      <c r="F21" s="33"/>
      <c r="G21" s="33"/>
      <c r="H21" s="33"/>
      <c r="I21" s="98" t="s">
        <v>28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97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34</v>
      </c>
      <c r="E23" s="33"/>
      <c r="F23" s="33"/>
      <c r="G23" s="33"/>
      <c r="H23" s="33"/>
      <c r="I23" s="98" t="s">
        <v>26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35</v>
      </c>
      <c r="F24" s="33"/>
      <c r="G24" s="33"/>
      <c r="H24" s="33"/>
      <c r="I24" s="98" t="s">
        <v>28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97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36</v>
      </c>
      <c r="E26" s="33"/>
      <c r="F26" s="33"/>
      <c r="G26" s="33"/>
      <c r="H26" s="33"/>
      <c r="I26" s="97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9"/>
      <c r="B27" s="100"/>
      <c r="C27" s="99"/>
      <c r="D27" s="99"/>
      <c r="E27" s="251" t="s">
        <v>1</v>
      </c>
      <c r="F27" s="251"/>
      <c r="G27" s="251"/>
      <c r="H27" s="251"/>
      <c r="I27" s="101"/>
      <c r="J27" s="99"/>
      <c r="K27" s="99"/>
      <c r="L27" s="102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97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03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4" t="s">
        <v>37</v>
      </c>
      <c r="E30" s="33"/>
      <c r="F30" s="33"/>
      <c r="G30" s="33"/>
      <c r="H30" s="33"/>
      <c r="I30" s="97"/>
      <c r="J30" s="72">
        <f>ROUND(J119,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103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39</v>
      </c>
      <c r="G32" s="33"/>
      <c r="H32" s="33"/>
      <c r="I32" s="105" t="s">
        <v>38</v>
      </c>
      <c r="J32" s="37" t="s">
        <v>40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6" t="s">
        <v>41</v>
      </c>
      <c r="E33" s="28" t="s">
        <v>42</v>
      </c>
      <c r="F33" s="107">
        <f>ROUND((SUM(BE119:BE147)),  2)</f>
        <v>0</v>
      </c>
      <c r="G33" s="33"/>
      <c r="H33" s="33"/>
      <c r="I33" s="108">
        <v>0.21</v>
      </c>
      <c r="J33" s="107">
        <f>ROUND(((SUM(BE119:BE147))*I33),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43</v>
      </c>
      <c r="F34" s="107">
        <f>ROUND((SUM(BF119:BF147)),  2)</f>
        <v>0</v>
      </c>
      <c r="G34" s="33"/>
      <c r="H34" s="33"/>
      <c r="I34" s="108">
        <v>0.15</v>
      </c>
      <c r="J34" s="107">
        <f>ROUND(((SUM(BF119:BF147))*I34),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44</v>
      </c>
      <c r="F35" s="107">
        <f>ROUND((SUM(BG119:BG147)),  2)</f>
        <v>0</v>
      </c>
      <c r="G35" s="33"/>
      <c r="H35" s="33"/>
      <c r="I35" s="108">
        <v>0.21</v>
      </c>
      <c r="J35" s="107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45</v>
      </c>
      <c r="F36" s="107">
        <f>ROUND((SUM(BH119:BH147)),  2)</f>
        <v>0</v>
      </c>
      <c r="G36" s="33"/>
      <c r="H36" s="33"/>
      <c r="I36" s="108">
        <v>0.15</v>
      </c>
      <c r="J36" s="107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46</v>
      </c>
      <c r="F37" s="107">
        <f>ROUND((SUM(BI119:BI147)),  2)</f>
        <v>0</v>
      </c>
      <c r="G37" s="33"/>
      <c r="H37" s="33"/>
      <c r="I37" s="108">
        <v>0</v>
      </c>
      <c r="J37" s="107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97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9"/>
      <c r="D39" s="110" t="s">
        <v>47</v>
      </c>
      <c r="E39" s="61"/>
      <c r="F39" s="61"/>
      <c r="G39" s="111" t="s">
        <v>48</v>
      </c>
      <c r="H39" s="112" t="s">
        <v>49</v>
      </c>
      <c r="I39" s="113"/>
      <c r="J39" s="114">
        <f>SUM(J30:J37)</f>
        <v>0</v>
      </c>
      <c r="K39" s="115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97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I41" s="94"/>
      <c r="L41" s="21"/>
    </row>
    <row r="42" spans="1:31" s="1" customFormat="1" ht="14.45" customHeight="1">
      <c r="B42" s="21"/>
      <c r="I42" s="94"/>
      <c r="L42" s="21"/>
    </row>
    <row r="43" spans="1:31" s="1" customFormat="1" ht="14.45" customHeight="1">
      <c r="B43" s="21"/>
      <c r="I43" s="94"/>
      <c r="L43" s="21"/>
    </row>
    <row r="44" spans="1:31" s="1" customFormat="1" ht="14.45" customHeight="1">
      <c r="B44" s="21"/>
      <c r="I44" s="94"/>
      <c r="L44" s="21"/>
    </row>
    <row r="45" spans="1:31" s="1" customFormat="1" ht="14.45" customHeight="1">
      <c r="B45" s="21"/>
      <c r="I45" s="94"/>
      <c r="L45" s="21"/>
    </row>
    <row r="46" spans="1:31" s="1" customFormat="1" ht="14.45" customHeight="1">
      <c r="B46" s="21"/>
      <c r="I46" s="94"/>
      <c r="L46" s="21"/>
    </row>
    <row r="47" spans="1:31" s="1" customFormat="1" ht="14.45" customHeight="1">
      <c r="B47" s="21"/>
      <c r="I47" s="94"/>
      <c r="L47" s="21"/>
    </row>
    <row r="48" spans="1:31" s="1" customFormat="1" ht="14.45" customHeight="1">
      <c r="B48" s="21"/>
      <c r="I48" s="94"/>
      <c r="L48" s="21"/>
    </row>
    <row r="49" spans="1:31" s="1" customFormat="1" ht="14.45" customHeight="1">
      <c r="B49" s="21"/>
      <c r="I49" s="94"/>
      <c r="L49" s="21"/>
    </row>
    <row r="50" spans="1:31" s="2" customFormat="1" ht="14.45" customHeight="1">
      <c r="B50" s="43"/>
      <c r="D50" s="44" t="s">
        <v>50</v>
      </c>
      <c r="E50" s="45"/>
      <c r="F50" s="45"/>
      <c r="G50" s="44" t="s">
        <v>51</v>
      </c>
      <c r="H50" s="45"/>
      <c r="I50" s="116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52</v>
      </c>
      <c r="E61" s="36"/>
      <c r="F61" s="117" t="s">
        <v>53</v>
      </c>
      <c r="G61" s="46" t="s">
        <v>52</v>
      </c>
      <c r="H61" s="36"/>
      <c r="I61" s="118"/>
      <c r="J61" s="119" t="s">
        <v>53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54</v>
      </c>
      <c r="E65" s="47"/>
      <c r="F65" s="47"/>
      <c r="G65" s="44" t="s">
        <v>55</v>
      </c>
      <c r="H65" s="47"/>
      <c r="I65" s="120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52</v>
      </c>
      <c r="E76" s="36"/>
      <c r="F76" s="117" t="s">
        <v>53</v>
      </c>
      <c r="G76" s="46" t="s">
        <v>52</v>
      </c>
      <c r="H76" s="36"/>
      <c r="I76" s="118"/>
      <c r="J76" s="119" t="s">
        <v>53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21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22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96</v>
      </c>
      <c r="D82" s="33"/>
      <c r="E82" s="33"/>
      <c r="F82" s="33"/>
      <c r="G82" s="33"/>
      <c r="H82" s="33"/>
      <c r="I82" s="97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97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97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5.5" customHeight="1">
      <c r="A85" s="33"/>
      <c r="B85" s="34"/>
      <c r="C85" s="33"/>
      <c r="D85" s="33"/>
      <c r="E85" s="264" t="str">
        <f>E7</f>
        <v>Oprava podlah v ZŠ v Doubravě, kat.území v Doubrava u Orlové, parc.č.164</v>
      </c>
      <c r="F85" s="265"/>
      <c r="G85" s="265"/>
      <c r="H85" s="265"/>
      <c r="I85" s="97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93</v>
      </c>
      <c r="D86" s="33"/>
      <c r="E86" s="33"/>
      <c r="F86" s="33"/>
      <c r="G86" s="33"/>
      <c r="H86" s="33"/>
      <c r="I86" s="97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4" t="str">
        <f>E9</f>
        <v>1202 - Vedlejší rozpočtové náklady</v>
      </c>
      <c r="F87" s="266"/>
      <c r="G87" s="266"/>
      <c r="H87" s="266"/>
      <c r="I87" s="97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97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21</v>
      </c>
      <c r="D89" s="33"/>
      <c r="E89" s="33"/>
      <c r="F89" s="26" t="str">
        <f>F12</f>
        <v>Doubrava</v>
      </c>
      <c r="G89" s="33"/>
      <c r="H89" s="33"/>
      <c r="I89" s="98" t="s">
        <v>23</v>
      </c>
      <c r="J89" s="56" t="str">
        <f>IF(J12="","",J12)</f>
        <v>12. 12. 2019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97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43.15" customHeight="1">
      <c r="A91" s="33"/>
      <c r="B91" s="34"/>
      <c r="C91" s="28" t="s">
        <v>25</v>
      </c>
      <c r="D91" s="33"/>
      <c r="E91" s="33"/>
      <c r="F91" s="26" t="str">
        <f>E15</f>
        <v>Obec Doubrava</v>
      </c>
      <c r="G91" s="33"/>
      <c r="H91" s="33"/>
      <c r="I91" s="98" t="s">
        <v>31</v>
      </c>
      <c r="J91" s="31" t="str">
        <f>E21</f>
        <v>Ing.arch.Martin Polách, Praha-Dejvice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29</v>
      </c>
      <c r="D92" s="33"/>
      <c r="E92" s="33"/>
      <c r="F92" s="26" t="str">
        <f>IF(E18="","",E18)</f>
        <v>Vyplň údaj</v>
      </c>
      <c r="G92" s="33"/>
      <c r="H92" s="33"/>
      <c r="I92" s="98" t="s">
        <v>34</v>
      </c>
      <c r="J92" s="31" t="str">
        <f>E24</f>
        <v>Hořák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97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3" t="s">
        <v>97</v>
      </c>
      <c r="D94" s="109"/>
      <c r="E94" s="109"/>
      <c r="F94" s="109"/>
      <c r="G94" s="109"/>
      <c r="H94" s="109"/>
      <c r="I94" s="124"/>
      <c r="J94" s="125" t="s">
        <v>98</v>
      </c>
      <c r="K94" s="109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97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26" t="s">
        <v>99</v>
      </c>
      <c r="D96" s="33"/>
      <c r="E96" s="33"/>
      <c r="F96" s="33"/>
      <c r="G96" s="33"/>
      <c r="H96" s="33"/>
      <c r="I96" s="97"/>
      <c r="J96" s="72">
        <f>J119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100</v>
      </c>
    </row>
    <row r="97" spans="1:31" s="9" customFormat="1" ht="24.95" customHeight="1">
      <c r="B97" s="127"/>
      <c r="D97" s="128" t="s">
        <v>507</v>
      </c>
      <c r="E97" s="129"/>
      <c r="F97" s="129"/>
      <c r="G97" s="129"/>
      <c r="H97" s="129"/>
      <c r="I97" s="130"/>
      <c r="J97" s="131">
        <f>J120</f>
        <v>0</v>
      </c>
      <c r="L97" s="127"/>
    </row>
    <row r="98" spans="1:31" s="10" customFormat="1" ht="19.899999999999999" customHeight="1">
      <c r="B98" s="132"/>
      <c r="D98" s="133" t="s">
        <v>508</v>
      </c>
      <c r="E98" s="134"/>
      <c r="F98" s="134"/>
      <c r="G98" s="134"/>
      <c r="H98" s="134"/>
      <c r="I98" s="135"/>
      <c r="J98" s="136">
        <f>J121</f>
        <v>0</v>
      </c>
      <c r="L98" s="132"/>
    </row>
    <row r="99" spans="1:31" s="10" customFormat="1" ht="19.899999999999999" customHeight="1">
      <c r="B99" s="132"/>
      <c r="D99" s="133" t="s">
        <v>509</v>
      </c>
      <c r="E99" s="134"/>
      <c r="F99" s="134"/>
      <c r="G99" s="134"/>
      <c r="H99" s="134"/>
      <c r="I99" s="135"/>
      <c r="J99" s="136">
        <f>J139</f>
        <v>0</v>
      </c>
      <c r="L99" s="132"/>
    </row>
    <row r="100" spans="1:31" s="2" customFormat="1" ht="21.75" customHeight="1">
      <c r="A100" s="33"/>
      <c r="B100" s="34"/>
      <c r="C100" s="33"/>
      <c r="D100" s="33"/>
      <c r="E100" s="33"/>
      <c r="F100" s="33"/>
      <c r="G100" s="33"/>
      <c r="H100" s="33"/>
      <c r="I100" s="97"/>
      <c r="J100" s="33"/>
      <c r="K100" s="33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1" spans="1:31" s="2" customFormat="1" ht="6.95" customHeight="1">
      <c r="A101" s="33"/>
      <c r="B101" s="48"/>
      <c r="C101" s="49"/>
      <c r="D101" s="49"/>
      <c r="E101" s="49"/>
      <c r="F101" s="49"/>
      <c r="G101" s="49"/>
      <c r="H101" s="49"/>
      <c r="I101" s="121"/>
      <c r="J101" s="49"/>
      <c r="K101" s="49"/>
      <c r="L101" s="4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5" spans="1:31" s="2" customFormat="1" ht="6.95" customHeight="1">
      <c r="A105" s="33"/>
      <c r="B105" s="50"/>
      <c r="C105" s="51"/>
      <c r="D105" s="51"/>
      <c r="E105" s="51"/>
      <c r="F105" s="51"/>
      <c r="G105" s="51"/>
      <c r="H105" s="51"/>
      <c r="I105" s="122"/>
      <c r="J105" s="51"/>
      <c r="K105" s="51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24.95" customHeight="1">
      <c r="A106" s="33"/>
      <c r="B106" s="34"/>
      <c r="C106" s="22" t="s">
        <v>112</v>
      </c>
      <c r="D106" s="33"/>
      <c r="E106" s="33"/>
      <c r="F106" s="33"/>
      <c r="G106" s="33"/>
      <c r="H106" s="33"/>
      <c r="I106" s="97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6.95" customHeight="1">
      <c r="A107" s="33"/>
      <c r="B107" s="34"/>
      <c r="C107" s="33"/>
      <c r="D107" s="33"/>
      <c r="E107" s="33"/>
      <c r="F107" s="33"/>
      <c r="G107" s="33"/>
      <c r="H107" s="33"/>
      <c r="I107" s="97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12" customHeight="1">
      <c r="A108" s="33"/>
      <c r="B108" s="34"/>
      <c r="C108" s="28" t="s">
        <v>16</v>
      </c>
      <c r="D108" s="33"/>
      <c r="E108" s="33"/>
      <c r="F108" s="33"/>
      <c r="G108" s="33"/>
      <c r="H108" s="33"/>
      <c r="I108" s="97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25.5" customHeight="1">
      <c r="A109" s="33"/>
      <c r="B109" s="34"/>
      <c r="C109" s="33"/>
      <c r="D109" s="33"/>
      <c r="E109" s="264" t="str">
        <f>E7</f>
        <v>Oprava podlah v ZŠ v Doubravě, kat.území v Doubrava u Orlové, parc.č.164</v>
      </c>
      <c r="F109" s="265"/>
      <c r="G109" s="265"/>
      <c r="H109" s="265"/>
      <c r="I109" s="97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2" customHeight="1">
      <c r="A110" s="33"/>
      <c r="B110" s="34"/>
      <c r="C110" s="28" t="s">
        <v>93</v>
      </c>
      <c r="D110" s="33"/>
      <c r="E110" s="33"/>
      <c r="F110" s="33"/>
      <c r="G110" s="33"/>
      <c r="H110" s="33"/>
      <c r="I110" s="97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6.5" customHeight="1">
      <c r="A111" s="33"/>
      <c r="B111" s="34"/>
      <c r="C111" s="33"/>
      <c r="D111" s="33"/>
      <c r="E111" s="244" t="str">
        <f>E9</f>
        <v>1202 - Vedlejší rozpočtové náklady</v>
      </c>
      <c r="F111" s="266"/>
      <c r="G111" s="266"/>
      <c r="H111" s="266"/>
      <c r="I111" s="97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6.95" customHeight="1">
      <c r="A112" s="33"/>
      <c r="B112" s="34"/>
      <c r="C112" s="33"/>
      <c r="D112" s="33"/>
      <c r="E112" s="33"/>
      <c r="F112" s="33"/>
      <c r="G112" s="33"/>
      <c r="H112" s="33"/>
      <c r="I112" s="97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2" customHeight="1">
      <c r="A113" s="33"/>
      <c r="B113" s="34"/>
      <c r="C113" s="28" t="s">
        <v>21</v>
      </c>
      <c r="D113" s="33"/>
      <c r="E113" s="33"/>
      <c r="F113" s="26" t="str">
        <f>F12</f>
        <v>Doubrava</v>
      </c>
      <c r="G113" s="33"/>
      <c r="H113" s="33"/>
      <c r="I113" s="98" t="s">
        <v>23</v>
      </c>
      <c r="J113" s="56" t="str">
        <f>IF(J12="","",J12)</f>
        <v>12. 12. 2019</v>
      </c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6.95" customHeight="1">
      <c r="A114" s="33"/>
      <c r="B114" s="34"/>
      <c r="C114" s="33"/>
      <c r="D114" s="33"/>
      <c r="E114" s="33"/>
      <c r="F114" s="33"/>
      <c r="G114" s="33"/>
      <c r="H114" s="33"/>
      <c r="I114" s="97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43.15" customHeight="1">
      <c r="A115" s="33"/>
      <c r="B115" s="34"/>
      <c r="C115" s="28" t="s">
        <v>25</v>
      </c>
      <c r="D115" s="33"/>
      <c r="E115" s="33"/>
      <c r="F115" s="26" t="str">
        <f>E15</f>
        <v>Obec Doubrava</v>
      </c>
      <c r="G115" s="33"/>
      <c r="H115" s="33"/>
      <c r="I115" s="98" t="s">
        <v>31</v>
      </c>
      <c r="J115" s="31" t="str">
        <f>E21</f>
        <v>Ing.arch.Martin Polách, Praha-Dejvice</v>
      </c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5.2" customHeight="1">
      <c r="A116" s="33"/>
      <c r="B116" s="34"/>
      <c r="C116" s="28" t="s">
        <v>29</v>
      </c>
      <c r="D116" s="33"/>
      <c r="E116" s="33"/>
      <c r="F116" s="26" t="str">
        <f>IF(E18="","",E18)</f>
        <v>Vyplň údaj</v>
      </c>
      <c r="G116" s="33"/>
      <c r="H116" s="33"/>
      <c r="I116" s="98" t="s">
        <v>34</v>
      </c>
      <c r="J116" s="31" t="str">
        <f>E24</f>
        <v>Hořák</v>
      </c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0.35" customHeight="1">
      <c r="A117" s="33"/>
      <c r="B117" s="34"/>
      <c r="C117" s="33"/>
      <c r="D117" s="33"/>
      <c r="E117" s="33"/>
      <c r="F117" s="33"/>
      <c r="G117" s="33"/>
      <c r="H117" s="33"/>
      <c r="I117" s="97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11" customFormat="1" ht="29.25" customHeight="1">
      <c r="A118" s="137"/>
      <c r="B118" s="138"/>
      <c r="C118" s="139" t="s">
        <v>113</v>
      </c>
      <c r="D118" s="140" t="s">
        <v>62</v>
      </c>
      <c r="E118" s="140" t="s">
        <v>58</v>
      </c>
      <c r="F118" s="140" t="s">
        <v>59</v>
      </c>
      <c r="G118" s="140" t="s">
        <v>114</v>
      </c>
      <c r="H118" s="140" t="s">
        <v>115</v>
      </c>
      <c r="I118" s="141" t="s">
        <v>116</v>
      </c>
      <c r="J118" s="140" t="s">
        <v>98</v>
      </c>
      <c r="K118" s="142" t="s">
        <v>117</v>
      </c>
      <c r="L118" s="143"/>
      <c r="M118" s="63" t="s">
        <v>1</v>
      </c>
      <c r="N118" s="64" t="s">
        <v>41</v>
      </c>
      <c r="O118" s="64" t="s">
        <v>118</v>
      </c>
      <c r="P118" s="64" t="s">
        <v>119</v>
      </c>
      <c r="Q118" s="64" t="s">
        <v>120</v>
      </c>
      <c r="R118" s="64" t="s">
        <v>121</v>
      </c>
      <c r="S118" s="64" t="s">
        <v>122</v>
      </c>
      <c r="T118" s="65" t="s">
        <v>123</v>
      </c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</row>
    <row r="119" spans="1:65" s="2" customFormat="1" ht="22.9" customHeight="1">
      <c r="A119" s="33"/>
      <c r="B119" s="34"/>
      <c r="C119" s="70" t="s">
        <v>124</v>
      </c>
      <c r="D119" s="33"/>
      <c r="E119" s="33"/>
      <c r="F119" s="33"/>
      <c r="G119" s="33"/>
      <c r="H119" s="33"/>
      <c r="I119" s="97"/>
      <c r="J119" s="144">
        <f>BK119</f>
        <v>0</v>
      </c>
      <c r="K119" s="33"/>
      <c r="L119" s="34"/>
      <c r="M119" s="66"/>
      <c r="N119" s="57"/>
      <c r="O119" s="67"/>
      <c r="P119" s="145">
        <f>P120</f>
        <v>0</v>
      </c>
      <c r="Q119" s="67"/>
      <c r="R119" s="145">
        <f>R120</f>
        <v>0</v>
      </c>
      <c r="S119" s="67"/>
      <c r="T119" s="146">
        <f>T120</f>
        <v>0</v>
      </c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T119" s="18" t="s">
        <v>76</v>
      </c>
      <c r="AU119" s="18" t="s">
        <v>100</v>
      </c>
      <c r="BK119" s="147">
        <f>BK120</f>
        <v>0</v>
      </c>
    </row>
    <row r="120" spans="1:65" s="12" customFormat="1" ht="25.9" customHeight="1">
      <c r="B120" s="148"/>
      <c r="D120" s="149" t="s">
        <v>76</v>
      </c>
      <c r="E120" s="150" t="s">
        <v>510</v>
      </c>
      <c r="F120" s="150" t="s">
        <v>510</v>
      </c>
      <c r="I120" s="151"/>
      <c r="J120" s="152">
        <f>BK120</f>
        <v>0</v>
      </c>
      <c r="L120" s="148"/>
      <c r="M120" s="153"/>
      <c r="N120" s="154"/>
      <c r="O120" s="154"/>
      <c r="P120" s="155">
        <f>P121+P139</f>
        <v>0</v>
      </c>
      <c r="Q120" s="154"/>
      <c r="R120" s="155">
        <f>R121+R139</f>
        <v>0</v>
      </c>
      <c r="S120" s="154"/>
      <c r="T120" s="156">
        <f>T121+T139</f>
        <v>0</v>
      </c>
      <c r="AR120" s="149" t="s">
        <v>85</v>
      </c>
      <c r="AT120" s="157" t="s">
        <v>76</v>
      </c>
      <c r="AU120" s="157" t="s">
        <v>77</v>
      </c>
      <c r="AY120" s="149" t="s">
        <v>127</v>
      </c>
      <c r="BK120" s="158">
        <f>BK121+BK139</f>
        <v>0</v>
      </c>
    </row>
    <row r="121" spans="1:65" s="12" customFormat="1" ht="22.9" customHeight="1">
      <c r="B121" s="148"/>
      <c r="D121" s="149" t="s">
        <v>76</v>
      </c>
      <c r="E121" s="159" t="s">
        <v>511</v>
      </c>
      <c r="F121" s="159" t="s">
        <v>512</v>
      </c>
      <c r="I121" s="151"/>
      <c r="J121" s="160">
        <f>BK121</f>
        <v>0</v>
      </c>
      <c r="L121" s="148"/>
      <c r="M121" s="153"/>
      <c r="N121" s="154"/>
      <c r="O121" s="154"/>
      <c r="P121" s="155">
        <f>SUM(P122:P138)</f>
        <v>0</v>
      </c>
      <c r="Q121" s="154"/>
      <c r="R121" s="155">
        <f>SUM(R122:R138)</f>
        <v>0</v>
      </c>
      <c r="S121" s="154"/>
      <c r="T121" s="156">
        <f>SUM(T122:T138)</f>
        <v>0</v>
      </c>
      <c r="AR121" s="149" t="s">
        <v>85</v>
      </c>
      <c r="AT121" s="157" t="s">
        <v>76</v>
      </c>
      <c r="AU121" s="157" t="s">
        <v>85</v>
      </c>
      <c r="AY121" s="149" t="s">
        <v>127</v>
      </c>
      <c r="BK121" s="158">
        <f>SUM(BK122:BK138)</f>
        <v>0</v>
      </c>
    </row>
    <row r="122" spans="1:65" s="2" customFormat="1" ht="16.5" customHeight="1">
      <c r="A122" s="33"/>
      <c r="B122" s="161"/>
      <c r="C122" s="162" t="s">
        <v>85</v>
      </c>
      <c r="D122" s="162" t="s">
        <v>130</v>
      </c>
      <c r="E122" s="163" t="s">
        <v>513</v>
      </c>
      <c r="F122" s="164" t="s">
        <v>514</v>
      </c>
      <c r="G122" s="165" t="s">
        <v>515</v>
      </c>
      <c r="H122" s="166">
        <v>1</v>
      </c>
      <c r="I122" s="167"/>
      <c r="J122" s="168">
        <f>ROUND(I122*H122,2)</f>
        <v>0</v>
      </c>
      <c r="K122" s="164" t="s">
        <v>1</v>
      </c>
      <c r="L122" s="34"/>
      <c r="M122" s="169" t="s">
        <v>1</v>
      </c>
      <c r="N122" s="170" t="s">
        <v>42</v>
      </c>
      <c r="O122" s="59"/>
      <c r="P122" s="171">
        <f>O122*H122</f>
        <v>0</v>
      </c>
      <c r="Q122" s="171">
        <v>0</v>
      </c>
      <c r="R122" s="171">
        <f>Q122*H122</f>
        <v>0</v>
      </c>
      <c r="S122" s="171">
        <v>0</v>
      </c>
      <c r="T122" s="172">
        <f>S122*H122</f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R122" s="173" t="s">
        <v>516</v>
      </c>
      <c r="AT122" s="173" t="s">
        <v>130</v>
      </c>
      <c r="AU122" s="173" t="s">
        <v>87</v>
      </c>
      <c r="AY122" s="18" t="s">
        <v>127</v>
      </c>
      <c r="BE122" s="174">
        <f>IF(N122="základní",J122,0)</f>
        <v>0</v>
      </c>
      <c r="BF122" s="174">
        <f>IF(N122="snížená",J122,0)</f>
        <v>0</v>
      </c>
      <c r="BG122" s="174">
        <f>IF(N122="zákl. přenesená",J122,0)</f>
        <v>0</v>
      </c>
      <c r="BH122" s="174">
        <f>IF(N122="sníž. přenesená",J122,0)</f>
        <v>0</v>
      </c>
      <c r="BI122" s="174">
        <f>IF(N122="nulová",J122,0)</f>
        <v>0</v>
      </c>
      <c r="BJ122" s="18" t="s">
        <v>85</v>
      </c>
      <c r="BK122" s="174">
        <f>ROUND(I122*H122,2)</f>
        <v>0</v>
      </c>
      <c r="BL122" s="18" t="s">
        <v>516</v>
      </c>
      <c r="BM122" s="173" t="s">
        <v>517</v>
      </c>
    </row>
    <row r="123" spans="1:65" s="13" customFormat="1" ht="11.25">
      <c r="B123" s="175"/>
      <c r="D123" s="176" t="s">
        <v>137</v>
      </c>
      <c r="E123" s="177" t="s">
        <v>1</v>
      </c>
      <c r="F123" s="178" t="s">
        <v>518</v>
      </c>
      <c r="H123" s="177" t="s">
        <v>1</v>
      </c>
      <c r="I123" s="179"/>
      <c r="L123" s="175"/>
      <c r="M123" s="180"/>
      <c r="N123" s="181"/>
      <c r="O123" s="181"/>
      <c r="P123" s="181"/>
      <c r="Q123" s="181"/>
      <c r="R123" s="181"/>
      <c r="S123" s="181"/>
      <c r="T123" s="182"/>
      <c r="AT123" s="177" t="s">
        <v>137</v>
      </c>
      <c r="AU123" s="177" t="s">
        <v>87</v>
      </c>
      <c r="AV123" s="13" t="s">
        <v>85</v>
      </c>
      <c r="AW123" s="13" t="s">
        <v>33</v>
      </c>
      <c r="AX123" s="13" t="s">
        <v>77</v>
      </c>
      <c r="AY123" s="177" t="s">
        <v>127</v>
      </c>
    </row>
    <row r="124" spans="1:65" s="13" customFormat="1" ht="33.75">
      <c r="B124" s="175"/>
      <c r="D124" s="176" t="s">
        <v>137</v>
      </c>
      <c r="E124" s="177" t="s">
        <v>1</v>
      </c>
      <c r="F124" s="178" t="s">
        <v>519</v>
      </c>
      <c r="H124" s="177" t="s">
        <v>1</v>
      </c>
      <c r="I124" s="179"/>
      <c r="L124" s="175"/>
      <c r="M124" s="180"/>
      <c r="N124" s="181"/>
      <c r="O124" s="181"/>
      <c r="P124" s="181"/>
      <c r="Q124" s="181"/>
      <c r="R124" s="181"/>
      <c r="S124" s="181"/>
      <c r="T124" s="182"/>
      <c r="AT124" s="177" t="s">
        <v>137</v>
      </c>
      <c r="AU124" s="177" t="s">
        <v>87</v>
      </c>
      <c r="AV124" s="13" t="s">
        <v>85</v>
      </c>
      <c r="AW124" s="13" t="s">
        <v>33</v>
      </c>
      <c r="AX124" s="13" t="s">
        <v>77</v>
      </c>
      <c r="AY124" s="177" t="s">
        <v>127</v>
      </c>
    </row>
    <row r="125" spans="1:65" s="13" customFormat="1" ht="22.5">
      <c r="B125" s="175"/>
      <c r="D125" s="176" t="s">
        <v>137</v>
      </c>
      <c r="E125" s="177" t="s">
        <v>1</v>
      </c>
      <c r="F125" s="178" t="s">
        <v>520</v>
      </c>
      <c r="H125" s="177" t="s">
        <v>1</v>
      </c>
      <c r="I125" s="179"/>
      <c r="L125" s="175"/>
      <c r="M125" s="180"/>
      <c r="N125" s="181"/>
      <c r="O125" s="181"/>
      <c r="P125" s="181"/>
      <c r="Q125" s="181"/>
      <c r="R125" s="181"/>
      <c r="S125" s="181"/>
      <c r="T125" s="182"/>
      <c r="AT125" s="177" t="s">
        <v>137</v>
      </c>
      <c r="AU125" s="177" t="s">
        <v>87</v>
      </c>
      <c r="AV125" s="13" t="s">
        <v>85</v>
      </c>
      <c r="AW125" s="13" t="s">
        <v>33</v>
      </c>
      <c r="AX125" s="13" t="s">
        <v>77</v>
      </c>
      <c r="AY125" s="177" t="s">
        <v>127</v>
      </c>
    </row>
    <row r="126" spans="1:65" s="14" customFormat="1" ht="11.25">
      <c r="B126" s="183"/>
      <c r="D126" s="176" t="s">
        <v>137</v>
      </c>
      <c r="E126" s="184" t="s">
        <v>1</v>
      </c>
      <c r="F126" s="185" t="s">
        <v>521</v>
      </c>
      <c r="H126" s="186">
        <v>1</v>
      </c>
      <c r="I126" s="187"/>
      <c r="L126" s="183"/>
      <c r="M126" s="188"/>
      <c r="N126" s="189"/>
      <c r="O126" s="189"/>
      <c r="P126" s="189"/>
      <c r="Q126" s="189"/>
      <c r="R126" s="189"/>
      <c r="S126" s="189"/>
      <c r="T126" s="190"/>
      <c r="AT126" s="184" t="s">
        <v>137</v>
      </c>
      <c r="AU126" s="184" t="s">
        <v>87</v>
      </c>
      <c r="AV126" s="14" t="s">
        <v>87</v>
      </c>
      <c r="AW126" s="14" t="s">
        <v>33</v>
      </c>
      <c r="AX126" s="14" t="s">
        <v>85</v>
      </c>
      <c r="AY126" s="184" t="s">
        <v>127</v>
      </c>
    </row>
    <row r="127" spans="1:65" s="2" customFormat="1" ht="16.5" customHeight="1">
      <c r="A127" s="33"/>
      <c r="B127" s="161"/>
      <c r="C127" s="162" t="s">
        <v>87</v>
      </c>
      <c r="D127" s="162" t="s">
        <v>130</v>
      </c>
      <c r="E127" s="163" t="s">
        <v>522</v>
      </c>
      <c r="F127" s="164" t="s">
        <v>523</v>
      </c>
      <c r="G127" s="165" t="s">
        <v>515</v>
      </c>
      <c r="H127" s="166">
        <v>1</v>
      </c>
      <c r="I127" s="167"/>
      <c r="J127" s="168">
        <f>ROUND(I127*H127,2)</f>
        <v>0</v>
      </c>
      <c r="K127" s="164" t="s">
        <v>1</v>
      </c>
      <c r="L127" s="34"/>
      <c r="M127" s="169" t="s">
        <v>1</v>
      </c>
      <c r="N127" s="170" t="s">
        <v>42</v>
      </c>
      <c r="O127" s="59"/>
      <c r="P127" s="171">
        <f>O127*H127</f>
        <v>0</v>
      </c>
      <c r="Q127" s="171">
        <v>0</v>
      </c>
      <c r="R127" s="171">
        <f>Q127*H127</f>
        <v>0</v>
      </c>
      <c r="S127" s="171">
        <v>0</v>
      </c>
      <c r="T127" s="172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73" t="s">
        <v>516</v>
      </c>
      <c r="AT127" s="173" t="s">
        <v>130</v>
      </c>
      <c r="AU127" s="173" t="s">
        <v>87</v>
      </c>
      <c r="AY127" s="18" t="s">
        <v>127</v>
      </c>
      <c r="BE127" s="174">
        <f>IF(N127="základní",J127,0)</f>
        <v>0</v>
      </c>
      <c r="BF127" s="174">
        <f>IF(N127="snížená",J127,0)</f>
        <v>0</v>
      </c>
      <c r="BG127" s="174">
        <f>IF(N127="zákl. přenesená",J127,0)</f>
        <v>0</v>
      </c>
      <c r="BH127" s="174">
        <f>IF(N127="sníž. přenesená",J127,0)</f>
        <v>0</v>
      </c>
      <c r="BI127" s="174">
        <f>IF(N127="nulová",J127,0)</f>
        <v>0</v>
      </c>
      <c r="BJ127" s="18" t="s">
        <v>85</v>
      </c>
      <c r="BK127" s="174">
        <f>ROUND(I127*H127,2)</f>
        <v>0</v>
      </c>
      <c r="BL127" s="18" t="s">
        <v>516</v>
      </c>
      <c r="BM127" s="173" t="s">
        <v>524</v>
      </c>
    </row>
    <row r="128" spans="1:65" s="13" customFormat="1" ht="11.25">
      <c r="B128" s="175"/>
      <c r="D128" s="176" t="s">
        <v>137</v>
      </c>
      <c r="E128" s="177" t="s">
        <v>1</v>
      </c>
      <c r="F128" s="178" t="s">
        <v>525</v>
      </c>
      <c r="H128" s="177" t="s">
        <v>1</v>
      </c>
      <c r="I128" s="179"/>
      <c r="L128" s="175"/>
      <c r="M128" s="180"/>
      <c r="N128" s="181"/>
      <c r="O128" s="181"/>
      <c r="P128" s="181"/>
      <c r="Q128" s="181"/>
      <c r="R128" s="181"/>
      <c r="S128" s="181"/>
      <c r="T128" s="182"/>
      <c r="AT128" s="177" t="s">
        <v>137</v>
      </c>
      <c r="AU128" s="177" t="s">
        <v>87</v>
      </c>
      <c r="AV128" s="13" t="s">
        <v>85</v>
      </c>
      <c r="AW128" s="13" t="s">
        <v>33</v>
      </c>
      <c r="AX128" s="13" t="s">
        <v>77</v>
      </c>
      <c r="AY128" s="177" t="s">
        <v>127</v>
      </c>
    </row>
    <row r="129" spans="1:65" s="13" customFormat="1" ht="22.5">
      <c r="B129" s="175"/>
      <c r="D129" s="176" t="s">
        <v>137</v>
      </c>
      <c r="E129" s="177" t="s">
        <v>1</v>
      </c>
      <c r="F129" s="178" t="s">
        <v>526</v>
      </c>
      <c r="H129" s="177" t="s">
        <v>1</v>
      </c>
      <c r="I129" s="179"/>
      <c r="L129" s="175"/>
      <c r="M129" s="180"/>
      <c r="N129" s="181"/>
      <c r="O129" s="181"/>
      <c r="P129" s="181"/>
      <c r="Q129" s="181"/>
      <c r="R129" s="181"/>
      <c r="S129" s="181"/>
      <c r="T129" s="182"/>
      <c r="AT129" s="177" t="s">
        <v>137</v>
      </c>
      <c r="AU129" s="177" t="s">
        <v>87</v>
      </c>
      <c r="AV129" s="13" t="s">
        <v>85</v>
      </c>
      <c r="AW129" s="13" t="s">
        <v>33</v>
      </c>
      <c r="AX129" s="13" t="s">
        <v>77</v>
      </c>
      <c r="AY129" s="177" t="s">
        <v>127</v>
      </c>
    </row>
    <row r="130" spans="1:65" s="13" customFormat="1" ht="22.5">
      <c r="B130" s="175"/>
      <c r="D130" s="176" t="s">
        <v>137</v>
      </c>
      <c r="E130" s="177" t="s">
        <v>1</v>
      </c>
      <c r="F130" s="178" t="s">
        <v>527</v>
      </c>
      <c r="H130" s="177" t="s">
        <v>1</v>
      </c>
      <c r="I130" s="179"/>
      <c r="L130" s="175"/>
      <c r="M130" s="180"/>
      <c r="N130" s="181"/>
      <c r="O130" s="181"/>
      <c r="P130" s="181"/>
      <c r="Q130" s="181"/>
      <c r="R130" s="181"/>
      <c r="S130" s="181"/>
      <c r="T130" s="182"/>
      <c r="AT130" s="177" t="s">
        <v>137</v>
      </c>
      <c r="AU130" s="177" t="s">
        <v>87</v>
      </c>
      <c r="AV130" s="13" t="s">
        <v>85</v>
      </c>
      <c r="AW130" s="13" t="s">
        <v>33</v>
      </c>
      <c r="AX130" s="13" t="s">
        <v>77</v>
      </c>
      <c r="AY130" s="177" t="s">
        <v>127</v>
      </c>
    </row>
    <row r="131" spans="1:65" s="13" customFormat="1" ht="22.5">
      <c r="B131" s="175"/>
      <c r="D131" s="176" t="s">
        <v>137</v>
      </c>
      <c r="E131" s="177" t="s">
        <v>1</v>
      </c>
      <c r="F131" s="178" t="s">
        <v>528</v>
      </c>
      <c r="H131" s="177" t="s">
        <v>1</v>
      </c>
      <c r="I131" s="179"/>
      <c r="L131" s="175"/>
      <c r="M131" s="180"/>
      <c r="N131" s="181"/>
      <c r="O131" s="181"/>
      <c r="P131" s="181"/>
      <c r="Q131" s="181"/>
      <c r="R131" s="181"/>
      <c r="S131" s="181"/>
      <c r="T131" s="182"/>
      <c r="AT131" s="177" t="s">
        <v>137</v>
      </c>
      <c r="AU131" s="177" t="s">
        <v>87</v>
      </c>
      <c r="AV131" s="13" t="s">
        <v>85</v>
      </c>
      <c r="AW131" s="13" t="s">
        <v>33</v>
      </c>
      <c r="AX131" s="13" t="s">
        <v>77</v>
      </c>
      <c r="AY131" s="177" t="s">
        <v>127</v>
      </c>
    </row>
    <row r="132" spans="1:65" s="13" customFormat="1" ht="22.5">
      <c r="B132" s="175"/>
      <c r="D132" s="176" t="s">
        <v>137</v>
      </c>
      <c r="E132" s="177" t="s">
        <v>1</v>
      </c>
      <c r="F132" s="178" t="s">
        <v>529</v>
      </c>
      <c r="H132" s="177" t="s">
        <v>1</v>
      </c>
      <c r="I132" s="179"/>
      <c r="L132" s="175"/>
      <c r="M132" s="180"/>
      <c r="N132" s="181"/>
      <c r="O132" s="181"/>
      <c r="P132" s="181"/>
      <c r="Q132" s="181"/>
      <c r="R132" s="181"/>
      <c r="S132" s="181"/>
      <c r="T132" s="182"/>
      <c r="AT132" s="177" t="s">
        <v>137</v>
      </c>
      <c r="AU132" s="177" t="s">
        <v>87</v>
      </c>
      <c r="AV132" s="13" t="s">
        <v>85</v>
      </c>
      <c r="AW132" s="13" t="s">
        <v>33</v>
      </c>
      <c r="AX132" s="13" t="s">
        <v>77</v>
      </c>
      <c r="AY132" s="177" t="s">
        <v>127</v>
      </c>
    </row>
    <row r="133" spans="1:65" s="14" customFormat="1" ht="11.25">
      <c r="B133" s="183"/>
      <c r="D133" s="176" t="s">
        <v>137</v>
      </c>
      <c r="E133" s="184" t="s">
        <v>1</v>
      </c>
      <c r="F133" s="185" t="s">
        <v>521</v>
      </c>
      <c r="H133" s="186">
        <v>1</v>
      </c>
      <c r="I133" s="187"/>
      <c r="L133" s="183"/>
      <c r="M133" s="188"/>
      <c r="N133" s="189"/>
      <c r="O133" s="189"/>
      <c r="P133" s="189"/>
      <c r="Q133" s="189"/>
      <c r="R133" s="189"/>
      <c r="S133" s="189"/>
      <c r="T133" s="190"/>
      <c r="AT133" s="184" t="s">
        <v>137</v>
      </c>
      <c r="AU133" s="184" t="s">
        <v>87</v>
      </c>
      <c r="AV133" s="14" t="s">
        <v>87</v>
      </c>
      <c r="AW133" s="14" t="s">
        <v>33</v>
      </c>
      <c r="AX133" s="14" t="s">
        <v>85</v>
      </c>
      <c r="AY133" s="184" t="s">
        <v>127</v>
      </c>
    </row>
    <row r="134" spans="1:65" s="2" customFormat="1" ht="16.5" customHeight="1">
      <c r="A134" s="33"/>
      <c r="B134" s="161"/>
      <c r="C134" s="162" t="s">
        <v>143</v>
      </c>
      <c r="D134" s="162" t="s">
        <v>130</v>
      </c>
      <c r="E134" s="163" t="s">
        <v>530</v>
      </c>
      <c r="F134" s="164" t="s">
        <v>531</v>
      </c>
      <c r="G134" s="165" t="s">
        <v>515</v>
      </c>
      <c r="H134" s="166">
        <v>1</v>
      </c>
      <c r="I134" s="167"/>
      <c r="J134" s="168">
        <f>ROUND(I134*H134,2)</f>
        <v>0</v>
      </c>
      <c r="K134" s="164" t="s">
        <v>1</v>
      </c>
      <c r="L134" s="34"/>
      <c r="M134" s="169" t="s">
        <v>1</v>
      </c>
      <c r="N134" s="170" t="s">
        <v>42</v>
      </c>
      <c r="O134" s="59"/>
      <c r="P134" s="171">
        <f>O134*H134</f>
        <v>0</v>
      </c>
      <c r="Q134" s="171">
        <v>0</v>
      </c>
      <c r="R134" s="171">
        <f>Q134*H134</f>
        <v>0</v>
      </c>
      <c r="S134" s="171">
        <v>0</v>
      </c>
      <c r="T134" s="172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73" t="s">
        <v>516</v>
      </c>
      <c r="AT134" s="173" t="s">
        <v>130</v>
      </c>
      <c r="AU134" s="173" t="s">
        <v>87</v>
      </c>
      <c r="AY134" s="18" t="s">
        <v>127</v>
      </c>
      <c r="BE134" s="174">
        <f>IF(N134="základní",J134,0)</f>
        <v>0</v>
      </c>
      <c r="BF134" s="174">
        <f>IF(N134="snížená",J134,0)</f>
        <v>0</v>
      </c>
      <c r="BG134" s="174">
        <f>IF(N134="zákl. přenesená",J134,0)</f>
        <v>0</v>
      </c>
      <c r="BH134" s="174">
        <f>IF(N134="sníž. přenesená",J134,0)</f>
        <v>0</v>
      </c>
      <c r="BI134" s="174">
        <f>IF(N134="nulová",J134,0)</f>
        <v>0</v>
      </c>
      <c r="BJ134" s="18" t="s">
        <v>85</v>
      </c>
      <c r="BK134" s="174">
        <f>ROUND(I134*H134,2)</f>
        <v>0</v>
      </c>
      <c r="BL134" s="18" t="s">
        <v>516</v>
      </c>
      <c r="BM134" s="173" t="s">
        <v>532</v>
      </c>
    </row>
    <row r="135" spans="1:65" s="13" customFormat="1" ht="11.25">
      <c r="B135" s="175"/>
      <c r="D135" s="176" t="s">
        <v>137</v>
      </c>
      <c r="E135" s="177" t="s">
        <v>1</v>
      </c>
      <c r="F135" s="178" t="s">
        <v>525</v>
      </c>
      <c r="H135" s="177" t="s">
        <v>1</v>
      </c>
      <c r="I135" s="179"/>
      <c r="L135" s="175"/>
      <c r="M135" s="180"/>
      <c r="N135" s="181"/>
      <c r="O135" s="181"/>
      <c r="P135" s="181"/>
      <c r="Q135" s="181"/>
      <c r="R135" s="181"/>
      <c r="S135" s="181"/>
      <c r="T135" s="182"/>
      <c r="AT135" s="177" t="s">
        <v>137</v>
      </c>
      <c r="AU135" s="177" t="s">
        <v>87</v>
      </c>
      <c r="AV135" s="13" t="s">
        <v>85</v>
      </c>
      <c r="AW135" s="13" t="s">
        <v>33</v>
      </c>
      <c r="AX135" s="13" t="s">
        <v>77</v>
      </c>
      <c r="AY135" s="177" t="s">
        <v>127</v>
      </c>
    </row>
    <row r="136" spans="1:65" s="13" customFormat="1" ht="22.5">
      <c r="B136" s="175"/>
      <c r="D136" s="176" t="s">
        <v>137</v>
      </c>
      <c r="E136" s="177" t="s">
        <v>1</v>
      </c>
      <c r="F136" s="178" t="s">
        <v>533</v>
      </c>
      <c r="H136" s="177" t="s">
        <v>1</v>
      </c>
      <c r="I136" s="179"/>
      <c r="L136" s="175"/>
      <c r="M136" s="180"/>
      <c r="N136" s="181"/>
      <c r="O136" s="181"/>
      <c r="P136" s="181"/>
      <c r="Q136" s="181"/>
      <c r="R136" s="181"/>
      <c r="S136" s="181"/>
      <c r="T136" s="182"/>
      <c r="AT136" s="177" t="s">
        <v>137</v>
      </c>
      <c r="AU136" s="177" t="s">
        <v>87</v>
      </c>
      <c r="AV136" s="13" t="s">
        <v>85</v>
      </c>
      <c r="AW136" s="13" t="s">
        <v>33</v>
      </c>
      <c r="AX136" s="13" t="s">
        <v>77</v>
      </c>
      <c r="AY136" s="177" t="s">
        <v>127</v>
      </c>
    </row>
    <row r="137" spans="1:65" s="13" customFormat="1" ht="11.25">
      <c r="B137" s="175"/>
      <c r="D137" s="176" t="s">
        <v>137</v>
      </c>
      <c r="E137" s="177" t="s">
        <v>1</v>
      </c>
      <c r="F137" s="178" t="s">
        <v>534</v>
      </c>
      <c r="H137" s="177" t="s">
        <v>1</v>
      </c>
      <c r="I137" s="179"/>
      <c r="L137" s="175"/>
      <c r="M137" s="180"/>
      <c r="N137" s="181"/>
      <c r="O137" s="181"/>
      <c r="P137" s="181"/>
      <c r="Q137" s="181"/>
      <c r="R137" s="181"/>
      <c r="S137" s="181"/>
      <c r="T137" s="182"/>
      <c r="AT137" s="177" t="s">
        <v>137</v>
      </c>
      <c r="AU137" s="177" t="s">
        <v>87</v>
      </c>
      <c r="AV137" s="13" t="s">
        <v>85</v>
      </c>
      <c r="AW137" s="13" t="s">
        <v>33</v>
      </c>
      <c r="AX137" s="13" t="s">
        <v>77</v>
      </c>
      <c r="AY137" s="177" t="s">
        <v>127</v>
      </c>
    </row>
    <row r="138" spans="1:65" s="14" customFormat="1" ht="11.25">
      <c r="B138" s="183"/>
      <c r="D138" s="176" t="s">
        <v>137</v>
      </c>
      <c r="E138" s="184" t="s">
        <v>1</v>
      </c>
      <c r="F138" s="185" t="s">
        <v>521</v>
      </c>
      <c r="H138" s="186">
        <v>1</v>
      </c>
      <c r="I138" s="187"/>
      <c r="L138" s="183"/>
      <c r="M138" s="188"/>
      <c r="N138" s="189"/>
      <c r="O138" s="189"/>
      <c r="P138" s="189"/>
      <c r="Q138" s="189"/>
      <c r="R138" s="189"/>
      <c r="S138" s="189"/>
      <c r="T138" s="190"/>
      <c r="AT138" s="184" t="s">
        <v>137</v>
      </c>
      <c r="AU138" s="184" t="s">
        <v>87</v>
      </c>
      <c r="AV138" s="14" t="s">
        <v>87</v>
      </c>
      <c r="AW138" s="14" t="s">
        <v>33</v>
      </c>
      <c r="AX138" s="14" t="s">
        <v>85</v>
      </c>
      <c r="AY138" s="184" t="s">
        <v>127</v>
      </c>
    </row>
    <row r="139" spans="1:65" s="12" customFormat="1" ht="22.9" customHeight="1">
      <c r="B139" s="148"/>
      <c r="D139" s="149" t="s">
        <v>76</v>
      </c>
      <c r="E139" s="159" t="s">
        <v>535</v>
      </c>
      <c r="F139" s="159" t="s">
        <v>536</v>
      </c>
      <c r="I139" s="151"/>
      <c r="J139" s="160">
        <f>BK139</f>
        <v>0</v>
      </c>
      <c r="L139" s="148"/>
      <c r="M139" s="153"/>
      <c r="N139" s="154"/>
      <c r="O139" s="154"/>
      <c r="P139" s="155">
        <f>SUM(P140:P147)</f>
        <v>0</v>
      </c>
      <c r="Q139" s="154"/>
      <c r="R139" s="155">
        <f>SUM(R140:R147)</f>
        <v>0</v>
      </c>
      <c r="S139" s="154"/>
      <c r="T139" s="156">
        <f>SUM(T140:T147)</f>
        <v>0</v>
      </c>
      <c r="AR139" s="149" t="s">
        <v>85</v>
      </c>
      <c r="AT139" s="157" t="s">
        <v>76</v>
      </c>
      <c r="AU139" s="157" t="s">
        <v>85</v>
      </c>
      <c r="AY139" s="149" t="s">
        <v>127</v>
      </c>
      <c r="BK139" s="158">
        <f>SUM(BK140:BK147)</f>
        <v>0</v>
      </c>
    </row>
    <row r="140" spans="1:65" s="2" customFormat="1" ht="16.5" customHeight="1">
      <c r="A140" s="33"/>
      <c r="B140" s="161"/>
      <c r="C140" s="162" t="s">
        <v>135</v>
      </c>
      <c r="D140" s="162" t="s">
        <v>130</v>
      </c>
      <c r="E140" s="163" t="s">
        <v>537</v>
      </c>
      <c r="F140" s="164" t="s">
        <v>538</v>
      </c>
      <c r="G140" s="165" t="s">
        <v>515</v>
      </c>
      <c r="H140" s="166">
        <v>1</v>
      </c>
      <c r="I140" s="167"/>
      <c r="J140" s="168">
        <f>ROUND(I140*H140,2)</f>
        <v>0</v>
      </c>
      <c r="K140" s="164" t="s">
        <v>1</v>
      </c>
      <c r="L140" s="34"/>
      <c r="M140" s="169" t="s">
        <v>1</v>
      </c>
      <c r="N140" s="170" t="s">
        <v>42</v>
      </c>
      <c r="O140" s="59"/>
      <c r="P140" s="171">
        <f>O140*H140</f>
        <v>0</v>
      </c>
      <c r="Q140" s="171">
        <v>0</v>
      </c>
      <c r="R140" s="171">
        <f>Q140*H140</f>
        <v>0</v>
      </c>
      <c r="S140" s="171">
        <v>0</v>
      </c>
      <c r="T140" s="172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73" t="s">
        <v>516</v>
      </c>
      <c r="AT140" s="173" t="s">
        <v>130</v>
      </c>
      <c r="AU140" s="173" t="s">
        <v>87</v>
      </c>
      <c r="AY140" s="18" t="s">
        <v>127</v>
      </c>
      <c r="BE140" s="174">
        <f>IF(N140="základní",J140,0)</f>
        <v>0</v>
      </c>
      <c r="BF140" s="174">
        <f>IF(N140="snížená",J140,0)</f>
        <v>0</v>
      </c>
      <c r="BG140" s="174">
        <f>IF(N140="zákl. přenesená",J140,0)</f>
        <v>0</v>
      </c>
      <c r="BH140" s="174">
        <f>IF(N140="sníž. přenesená",J140,0)</f>
        <v>0</v>
      </c>
      <c r="BI140" s="174">
        <f>IF(N140="nulová",J140,0)</f>
        <v>0</v>
      </c>
      <c r="BJ140" s="18" t="s">
        <v>85</v>
      </c>
      <c r="BK140" s="174">
        <f>ROUND(I140*H140,2)</f>
        <v>0</v>
      </c>
      <c r="BL140" s="18" t="s">
        <v>516</v>
      </c>
      <c r="BM140" s="173" t="s">
        <v>539</v>
      </c>
    </row>
    <row r="141" spans="1:65" s="13" customFormat="1" ht="11.25">
      <c r="B141" s="175"/>
      <c r="D141" s="176" t="s">
        <v>137</v>
      </c>
      <c r="E141" s="177" t="s">
        <v>1</v>
      </c>
      <c r="F141" s="178" t="s">
        <v>525</v>
      </c>
      <c r="H141" s="177" t="s">
        <v>1</v>
      </c>
      <c r="I141" s="179"/>
      <c r="L141" s="175"/>
      <c r="M141" s="180"/>
      <c r="N141" s="181"/>
      <c r="O141" s="181"/>
      <c r="P141" s="181"/>
      <c r="Q141" s="181"/>
      <c r="R141" s="181"/>
      <c r="S141" s="181"/>
      <c r="T141" s="182"/>
      <c r="AT141" s="177" t="s">
        <v>137</v>
      </c>
      <c r="AU141" s="177" t="s">
        <v>87</v>
      </c>
      <c r="AV141" s="13" t="s">
        <v>85</v>
      </c>
      <c r="AW141" s="13" t="s">
        <v>33</v>
      </c>
      <c r="AX141" s="13" t="s">
        <v>77</v>
      </c>
      <c r="AY141" s="177" t="s">
        <v>127</v>
      </c>
    </row>
    <row r="142" spans="1:65" s="13" customFormat="1" ht="33.75">
      <c r="B142" s="175"/>
      <c r="D142" s="176" t="s">
        <v>137</v>
      </c>
      <c r="E142" s="177" t="s">
        <v>1</v>
      </c>
      <c r="F142" s="178" t="s">
        <v>540</v>
      </c>
      <c r="H142" s="177" t="s">
        <v>1</v>
      </c>
      <c r="I142" s="179"/>
      <c r="L142" s="175"/>
      <c r="M142" s="180"/>
      <c r="N142" s="181"/>
      <c r="O142" s="181"/>
      <c r="P142" s="181"/>
      <c r="Q142" s="181"/>
      <c r="R142" s="181"/>
      <c r="S142" s="181"/>
      <c r="T142" s="182"/>
      <c r="AT142" s="177" t="s">
        <v>137</v>
      </c>
      <c r="AU142" s="177" t="s">
        <v>87</v>
      </c>
      <c r="AV142" s="13" t="s">
        <v>85</v>
      </c>
      <c r="AW142" s="13" t="s">
        <v>33</v>
      </c>
      <c r="AX142" s="13" t="s">
        <v>77</v>
      </c>
      <c r="AY142" s="177" t="s">
        <v>127</v>
      </c>
    </row>
    <row r="143" spans="1:65" s="13" customFormat="1" ht="11.25">
      <c r="B143" s="175"/>
      <c r="D143" s="176" t="s">
        <v>137</v>
      </c>
      <c r="E143" s="177" t="s">
        <v>1</v>
      </c>
      <c r="F143" s="178" t="s">
        <v>541</v>
      </c>
      <c r="H143" s="177" t="s">
        <v>1</v>
      </c>
      <c r="I143" s="179"/>
      <c r="L143" s="175"/>
      <c r="M143" s="180"/>
      <c r="N143" s="181"/>
      <c r="O143" s="181"/>
      <c r="P143" s="181"/>
      <c r="Q143" s="181"/>
      <c r="R143" s="181"/>
      <c r="S143" s="181"/>
      <c r="T143" s="182"/>
      <c r="AT143" s="177" t="s">
        <v>137</v>
      </c>
      <c r="AU143" s="177" t="s">
        <v>87</v>
      </c>
      <c r="AV143" s="13" t="s">
        <v>85</v>
      </c>
      <c r="AW143" s="13" t="s">
        <v>33</v>
      </c>
      <c r="AX143" s="13" t="s">
        <v>77</v>
      </c>
      <c r="AY143" s="177" t="s">
        <v>127</v>
      </c>
    </row>
    <row r="144" spans="1:65" s="13" customFormat="1" ht="22.5">
      <c r="B144" s="175"/>
      <c r="D144" s="176" t="s">
        <v>137</v>
      </c>
      <c r="E144" s="177" t="s">
        <v>1</v>
      </c>
      <c r="F144" s="178" t="s">
        <v>542</v>
      </c>
      <c r="H144" s="177" t="s">
        <v>1</v>
      </c>
      <c r="I144" s="179"/>
      <c r="L144" s="175"/>
      <c r="M144" s="180"/>
      <c r="N144" s="181"/>
      <c r="O144" s="181"/>
      <c r="P144" s="181"/>
      <c r="Q144" s="181"/>
      <c r="R144" s="181"/>
      <c r="S144" s="181"/>
      <c r="T144" s="182"/>
      <c r="AT144" s="177" t="s">
        <v>137</v>
      </c>
      <c r="AU144" s="177" t="s">
        <v>87</v>
      </c>
      <c r="AV144" s="13" t="s">
        <v>85</v>
      </c>
      <c r="AW144" s="13" t="s">
        <v>33</v>
      </c>
      <c r="AX144" s="13" t="s">
        <v>77</v>
      </c>
      <c r="AY144" s="177" t="s">
        <v>127</v>
      </c>
    </row>
    <row r="145" spans="1:51" s="13" customFormat="1" ht="33.75">
      <c r="B145" s="175"/>
      <c r="D145" s="176" t="s">
        <v>137</v>
      </c>
      <c r="E145" s="177" t="s">
        <v>1</v>
      </c>
      <c r="F145" s="178" t="s">
        <v>543</v>
      </c>
      <c r="H145" s="177" t="s">
        <v>1</v>
      </c>
      <c r="I145" s="179"/>
      <c r="L145" s="175"/>
      <c r="M145" s="180"/>
      <c r="N145" s="181"/>
      <c r="O145" s="181"/>
      <c r="P145" s="181"/>
      <c r="Q145" s="181"/>
      <c r="R145" s="181"/>
      <c r="S145" s="181"/>
      <c r="T145" s="182"/>
      <c r="AT145" s="177" t="s">
        <v>137</v>
      </c>
      <c r="AU145" s="177" t="s">
        <v>87</v>
      </c>
      <c r="AV145" s="13" t="s">
        <v>85</v>
      </c>
      <c r="AW145" s="13" t="s">
        <v>33</v>
      </c>
      <c r="AX145" s="13" t="s">
        <v>77</v>
      </c>
      <c r="AY145" s="177" t="s">
        <v>127</v>
      </c>
    </row>
    <row r="146" spans="1:51" s="13" customFormat="1" ht="22.5">
      <c r="B146" s="175"/>
      <c r="D146" s="176" t="s">
        <v>137</v>
      </c>
      <c r="E146" s="177" t="s">
        <v>1</v>
      </c>
      <c r="F146" s="178" t="s">
        <v>544</v>
      </c>
      <c r="H146" s="177" t="s">
        <v>1</v>
      </c>
      <c r="I146" s="179"/>
      <c r="L146" s="175"/>
      <c r="M146" s="180"/>
      <c r="N146" s="181"/>
      <c r="O146" s="181"/>
      <c r="P146" s="181"/>
      <c r="Q146" s="181"/>
      <c r="R146" s="181"/>
      <c r="S146" s="181"/>
      <c r="T146" s="182"/>
      <c r="AT146" s="177" t="s">
        <v>137</v>
      </c>
      <c r="AU146" s="177" t="s">
        <v>87</v>
      </c>
      <c r="AV146" s="13" t="s">
        <v>85</v>
      </c>
      <c r="AW146" s="13" t="s">
        <v>33</v>
      </c>
      <c r="AX146" s="13" t="s">
        <v>77</v>
      </c>
      <c r="AY146" s="177" t="s">
        <v>127</v>
      </c>
    </row>
    <row r="147" spans="1:51" s="14" customFormat="1" ht="11.25">
      <c r="B147" s="183"/>
      <c r="D147" s="176" t="s">
        <v>137</v>
      </c>
      <c r="E147" s="184" t="s">
        <v>1</v>
      </c>
      <c r="F147" s="185" t="s">
        <v>521</v>
      </c>
      <c r="H147" s="186">
        <v>1</v>
      </c>
      <c r="I147" s="187"/>
      <c r="L147" s="183"/>
      <c r="M147" s="222"/>
      <c r="N147" s="223"/>
      <c r="O147" s="223"/>
      <c r="P147" s="223"/>
      <c r="Q147" s="223"/>
      <c r="R147" s="223"/>
      <c r="S147" s="223"/>
      <c r="T147" s="224"/>
      <c r="AT147" s="184" t="s">
        <v>137</v>
      </c>
      <c r="AU147" s="184" t="s">
        <v>87</v>
      </c>
      <c r="AV147" s="14" t="s">
        <v>87</v>
      </c>
      <c r="AW147" s="14" t="s">
        <v>33</v>
      </c>
      <c r="AX147" s="14" t="s">
        <v>85</v>
      </c>
      <c r="AY147" s="184" t="s">
        <v>127</v>
      </c>
    </row>
    <row r="148" spans="1:51" s="2" customFormat="1" ht="6.95" customHeight="1">
      <c r="A148" s="33"/>
      <c r="B148" s="48"/>
      <c r="C148" s="49"/>
      <c r="D148" s="49"/>
      <c r="E148" s="49"/>
      <c r="F148" s="49"/>
      <c r="G148" s="49"/>
      <c r="H148" s="49"/>
      <c r="I148" s="121"/>
      <c r="J148" s="49"/>
      <c r="K148" s="49"/>
      <c r="L148" s="34"/>
      <c r="M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</row>
  </sheetData>
  <autoFilter ref="C118:K147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77" fitToHeight="100" orientation="portrait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1201 - D.1.1. - Architekt...</vt:lpstr>
      <vt:lpstr>1202 - Vedlejší rozpočtov...</vt:lpstr>
      <vt:lpstr>'1201 - D.1.1. - Architekt...'!Názvy_tisku</vt:lpstr>
      <vt:lpstr>'1202 - Vedlejší rozpočtov...'!Názvy_tisku</vt:lpstr>
      <vt:lpstr>'Rekapitulace stavby'!Názvy_tisku</vt:lpstr>
      <vt:lpstr>'1201 - D.1.1. - Architekt...'!Oblast_tisku</vt:lpstr>
      <vt:lpstr>'1202 - Vedlejší rozpočtov...'!Oblast_tisku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ANTONIN-HP\Antonín</dc:creator>
  <cp:lastModifiedBy>Antonín</cp:lastModifiedBy>
  <cp:lastPrinted>2019-12-13T11:56:18Z</cp:lastPrinted>
  <dcterms:created xsi:type="dcterms:W3CDTF">2019-12-13T11:55:34Z</dcterms:created>
  <dcterms:modified xsi:type="dcterms:W3CDTF">2019-12-13T11:56:23Z</dcterms:modified>
</cp:coreProperties>
</file>