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0" yWindow="520" windowWidth="16000" windowHeight="6490"/>
  </bookViews>
  <sheets>
    <sheet name="Rekapitulace stavby" sheetId="1" r:id="rId1"/>
    <sheet name="1 - 1. etapa běžecká dráh..." sheetId="2" r:id="rId2"/>
    <sheet name="2 - 2. etapa víceúčelové ..." sheetId="3" r:id="rId3"/>
    <sheet name="0 - Zemní práce" sheetId="4" r:id="rId4"/>
    <sheet name="Pokyny pro vyplnění" sheetId="5" r:id="rId5"/>
  </sheets>
  <definedNames>
    <definedName name="_xlnm._FilterDatabase" localSheetId="3" hidden="1">'0 - Zemní práce'!$C$78:$K$135</definedName>
    <definedName name="_xlnm._FilterDatabase" localSheetId="1" hidden="1">'1 - 1. etapa běžecká dráh...'!$C$80:$K$109</definedName>
    <definedName name="_xlnm._FilterDatabase" localSheetId="2" hidden="1">'2 - 2. etapa víceúčelové ...'!$C$92:$K$264</definedName>
    <definedName name="_xlnm.Print_Titles" localSheetId="3">'0 - Zemní práce'!$78:$78</definedName>
    <definedName name="_xlnm.Print_Titles" localSheetId="1">'1 - 1. etapa běžecká dráh...'!$80:$80</definedName>
    <definedName name="_xlnm.Print_Titles" localSheetId="2">'2 - 2. etapa víceúčelové ...'!$92:$92</definedName>
    <definedName name="_xlnm.Print_Titles" localSheetId="0">'Rekapitulace stavby'!$49:$49</definedName>
    <definedName name="_xlnm.Print_Area" localSheetId="3">'0 - Zemní práce'!$C$4:$J$36,'0 - Zemní práce'!$C$42:$J$60,'0 - Zemní práce'!$C$66:$K$135</definedName>
    <definedName name="_xlnm.Print_Area" localSheetId="1">'1 - 1. etapa běžecká dráh...'!$C$4:$J$36,'1 - 1. etapa běžecká dráh...'!$C$42:$J$62,'1 - 1. etapa běžecká dráh...'!$C$68:$K$109</definedName>
    <definedName name="_xlnm.Print_Area" localSheetId="2">'2 - 2. etapa víceúčelové ...'!$C$4:$J$36,'2 - 2. etapa víceúčelové ...'!$C$42:$J$74,'2 - 2. etapa víceúčelové ...'!$C$80:$K$264</definedName>
    <definedName name="_xlnm.Print_Area" localSheetId="4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stavby'!$C$39:$AQ$55</definedName>
  </definedNames>
  <calcPr calcId="125725"/>
</workbook>
</file>

<file path=xl/calcChain.xml><?xml version="1.0" encoding="utf-8"?>
<calcChain xmlns="http://schemas.openxmlformats.org/spreadsheetml/2006/main">
  <c r="AY54" i="1"/>
  <c r="AX54"/>
  <c r="BI134" i="4"/>
  <c r="BH134"/>
  <c r="BG134"/>
  <c r="BF134"/>
  <c r="T134"/>
  <c r="R134"/>
  <c r="P134"/>
  <c r="BK134"/>
  <c r="J134"/>
  <c r="BE134" s="1"/>
  <c r="BI132"/>
  <c r="BH132"/>
  <c r="BG132"/>
  <c r="BF132"/>
  <c r="T132"/>
  <c r="R132"/>
  <c r="P132"/>
  <c r="BK132"/>
  <c r="J132"/>
  <c r="BE132" s="1"/>
  <c r="BI130"/>
  <c r="BH130"/>
  <c r="BG130"/>
  <c r="BF130"/>
  <c r="T130"/>
  <c r="R130"/>
  <c r="P130"/>
  <c r="BK130"/>
  <c r="J130"/>
  <c r="BE130" s="1"/>
  <c r="BI128"/>
  <c r="BH128"/>
  <c r="BG128"/>
  <c r="BF128"/>
  <c r="T128"/>
  <c r="T127" s="1"/>
  <c r="R128"/>
  <c r="R127" s="1"/>
  <c r="P128"/>
  <c r="P127" s="1"/>
  <c r="BK128"/>
  <c r="BK127" s="1"/>
  <c r="J128"/>
  <c r="BE128"/>
  <c r="BI125"/>
  <c r="BH125"/>
  <c r="BG125"/>
  <c r="BF125"/>
  <c r="T125"/>
  <c r="R125"/>
  <c r="P125"/>
  <c r="BK125"/>
  <c r="J125"/>
  <c r="BE125" s="1"/>
  <c r="BI123"/>
  <c r="BH123"/>
  <c r="BG123"/>
  <c r="BF123"/>
  <c r="T123"/>
  <c r="R123"/>
  <c r="P123"/>
  <c r="BK123"/>
  <c r="J123"/>
  <c r="BE123" s="1"/>
  <c r="BI121"/>
  <c r="BH121"/>
  <c r="BG121"/>
  <c r="BF121"/>
  <c r="T121"/>
  <c r="R121"/>
  <c r="P121"/>
  <c r="BK121"/>
  <c r="J121"/>
  <c r="BE121" s="1"/>
  <c r="BI115"/>
  <c r="BH115"/>
  <c r="BG115"/>
  <c r="BF115"/>
  <c r="T115"/>
  <c r="R115"/>
  <c r="P115"/>
  <c r="BK115"/>
  <c r="J115"/>
  <c r="BE115" s="1"/>
  <c r="BI110"/>
  <c r="BH110"/>
  <c r="BG110"/>
  <c r="BF110"/>
  <c r="T110"/>
  <c r="R110"/>
  <c r="P110"/>
  <c r="BK110"/>
  <c r="J110"/>
  <c r="BE110" s="1"/>
  <c r="BI108"/>
  <c r="BH108"/>
  <c r="BG108"/>
  <c r="BF108"/>
  <c r="T108"/>
  <c r="R108"/>
  <c r="P108"/>
  <c r="BK108"/>
  <c r="J108"/>
  <c r="BE108" s="1"/>
  <c r="BI106"/>
  <c r="BH106"/>
  <c r="BG106"/>
  <c r="BF106"/>
  <c r="T106"/>
  <c r="R106"/>
  <c r="P106"/>
  <c r="BK106"/>
  <c r="J106"/>
  <c r="BE106" s="1"/>
  <c r="BI104"/>
  <c r="BH104"/>
  <c r="BG104"/>
  <c r="BF104"/>
  <c r="T104"/>
  <c r="R104"/>
  <c r="P104"/>
  <c r="BK104"/>
  <c r="J104"/>
  <c r="BE104" s="1"/>
  <c r="BI102"/>
  <c r="BH102"/>
  <c r="BG102"/>
  <c r="BF102"/>
  <c r="T102"/>
  <c r="R102"/>
  <c r="P102"/>
  <c r="BK102"/>
  <c r="J102"/>
  <c r="BE102" s="1"/>
  <c r="BI100"/>
  <c r="BH100"/>
  <c r="BG100"/>
  <c r="BF100"/>
  <c r="T100"/>
  <c r="R100"/>
  <c r="P100"/>
  <c r="BK100"/>
  <c r="J100"/>
  <c r="BE100" s="1"/>
  <c r="BI98"/>
  <c r="BH98"/>
  <c r="BG98"/>
  <c r="BF98"/>
  <c r="T98"/>
  <c r="R98"/>
  <c r="P98"/>
  <c r="BK98"/>
  <c r="J98"/>
  <c r="BE98" s="1"/>
  <c r="BI96"/>
  <c r="BH96"/>
  <c r="BG96"/>
  <c r="BF96"/>
  <c r="T96"/>
  <c r="R96"/>
  <c r="P96"/>
  <c r="BK96"/>
  <c r="J96"/>
  <c r="BE96" s="1"/>
  <c r="BI94"/>
  <c r="BH94"/>
  <c r="BG94"/>
  <c r="BF94"/>
  <c r="T94"/>
  <c r="R94"/>
  <c r="P94"/>
  <c r="BK94"/>
  <c r="J94"/>
  <c r="BE94" s="1"/>
  <c r="BI92"/>
  <c r="BH92"/>
  <c r="BG92"/>
  <c r="BF92"/>
  <c r="T92"/>
  <c r="R92"/>
  <c r="P92"/>
  <c r="BK92"/>
  <c r="J92"/>
  <c r="BE92" s="1"/>
  <c r="BI91"/>
  <c r="BH91"/>
  <c r="BG91"/>
  <c r="BF91"/>
  <c r="T91"/>
  <c r="R91"/>
  <c r="P91"/>
  <c r="BK91"/>
  <c r="J91"/>
  <c r="BE91" s="1"/>
  <c r="BI89"/>
  <c r="BH89"/>
  <c r="BG89"/>
  <c r="BF89"/>
  <c r="T89"/>
  <c r="R89"/>
  <c r="P89"/>
  <c r="BK89"/>
  <c r="J89"/>
  <c r="BE89" s="1"/>
  <c r="BI88"/>
  <c r="BH88"/>
  <c r="BG88"/>
  <c r="BF88"/>
  <c r="T88"/>
  <c r="R88"/>
  <c r="P88"/>
  <c r="BK88"/>
  <c r="J88"/>
  <c r="BE88" s="1"/>
  <c r="BI86"/>
  <c r="BH86"/>
  <c r="BG86"/>
  <c r="BF86"/>
  <c r="T86"/>
  <c r="R86"/>
  <c r="P86"/>
  <c r="BK86"/>
  <c r="J86"/>
  <c r="BE86" s="1"/>
  <c r="BI84"/>
  <c r="BH84"/>
  <c r="BG84"/>
  <c r="BF84"/>
  <c r="T84"/>
  <c r="R84"/>
  <c r="P84"/>
  <c r="BK84"/>
  <c r="J84"/>
  <c r="BE84" s="1"/>
  <c r="BI83"/>
  <c r="BH83"/>
  <c r="BG83"/>
  <c r="BF83"/>
  <c r="T83"/>
  <c r="R83"/>
  <c r="P83"/>
  <c r="BK83"/>
  <c r="J83"/>
  <c r="BE83" s="1"/>
  <c r="BI82"/>
  <c r="F34" s="1"/>
  <c r="BD54" i="1" s="1"/>
  <c r="BH82" i="4"/>
  <c r="F33"/>
  <c r="BC54" i="1" s="1"/>
  <c r="BG82" i="4"/>
  <c r="F32" s="1"/>
  <c r="BB54" i="1" s="1"/>
  <c r="BF82" i="4"/>
  <c r="J31"/>
  <c r="AW54" i="1" s="1"/>
  <c r="F31" i="4"/>
  <c r="BA54" i="1" s="1"/>
  <c r="T82" i="4"/>
  <c r="T81" s="1"/>
  <c r="T80" s="1"/>
  <c r="T79" s="1"/>
  <c r="R82"/>
  <c r="R81" s="1"/>
  <c r="P82"/>
  <c r="P81" s="1"/>
  <c r="P80" s="1"/>
  <c r="P79" s="1"/>
  <c r="AU54" i="1" s="1"/>
  <c r="BK82" i="4"/>
  <c r="BK81"/>
  <c r="J81" s="1"/>
  <c r="J58" s="1"/>
  <c r="J82"/>
  <c r="BE82"/>
  <c r="J30" s="1"/>
  <c r="AV54" i="1" s="1"/>
  <c r="AT54" s="1"/>
  <c r="J75" i="4"/>
  <c r="F75"/>
  <c r="F73"/>
  <c r="E71"/>
  <c r="J51"/>
  <c r="F51"/>
  <c r="F49"/>
  <c r="E47"/>
  <c r="J18"/>
  <c r="E18"/>
  <c r="F76"/>
  <c r="F52"/>
  <c r="J17"/>
  <c r="J12"/>
  <c r="J73"/>
  <c r="J49"/>
  <c r="E7"/>
  <c r="E69" s="1"/>
  <c r="AY53" i="1"/>
  <c r="AX53"/>
  <c r="BI264" i="3"/>
  <c r="BH264"/>
  <c r="BG264"/>
  <c r="BF264"/>
  <c r="T264"/>
  <c r="T263"/>
  <c r="T262" s="1"/>
  <c r="R264"/>
  <c r="R263" s="1"/>
  <c r="R262" s="1"/>
  <c r="P264"/>
  <c r="P263"/>
  <c r="P262" s="1"/>
  <c r="BK264"/>
  <c r="BK263" s="1"/>
  <c r="J264"/>
  <c r="BE264"/>
  <c r="BI261"/>
  <c r="BH261"/>
  <c r="BG261"/>
  <c r="BF261"/>
  <c r="T261"/>
  <c r="R261"/>
  <c r="P261"/>
  <c r="BK261"/>
  <c r="J261"/>
  <c r="BE261"/>
  <c r="BI260"/>
  <c r="BH260"/>
  <c r="BG260"/>
  <c r="BF260"/>
  <c r="T260"/>
  <c r="R260"/>
  <c r="P260"/>
  <c r="BK260"/>
  <c r="J260"/>
  <c r="BE260"/>
  <c r="BI259"/>
  <c r="BH259"/>
  <c r="BG259"/>
  <c r="BF259"/>
  <c r="T259"/>
  <c r="R259"/>
  <c r="P259"/>
  <c r="BK259"/>
  <c r="J259"/>
  <c r="BE259"/>
  <c r="BI258"/>
  <c r="BH258"/>
  <c r="BG258"/>
  <c r="BF258"/>
  <c r="T258"/>
  <c r="R258"/>
  <c r="P258"/>
  <c r="BK258"/>
  <c r="J258"/>
  <c r="BE258"/>
  <c r="BI257"/>
  <c r="BH257"/>
  <c r="BG257"/>
  <c r="BF257"/>
  <c r="T257"/>
  <c r="R257"/>
  <c r="P257"/>
  <c r="BK257"/>
  <c r="J257"/>
  <c r="BE257"/>
  <c r="BI256"/>
  <c r="BH256"/>
  <c r="BG256"/>
  <c r="BF256"/>
  <c r="T256"/>
  <c r="R256"/>
  <c r="P256"/>
  <c r="BK256"/>
  <c r="J256"/>
  <c r="BE256"/>
  <c r="BI255"/>
  <c r="BH255"/>
  <c r="BG255"/>
  <c r="BF255"/>
  <c r="T255"/>
  <c r="R255"/>
  <c r="P255"/>
  <c r="BK255"/>
  <c r="J255"/>
  <c r="BE255"/>
  <c r="BI254"/>
  <c r="BH254"/>
  <c r="BG254"/>
  <c r="BF254"/>
  <c r="T254"/>
  <c r="R254"/>
  <c r="P254"/>
  <c r="BK254"/>
  <c r="J254"/>
  <c r="BE254"/>
  <c r="BI253"/>
  <c r="BH253"/>
  <c r="BG253"/>
  <c r="BF253"/>
  <c r="T253"/>
  <c r="T252"/>
  <c r="R253"/>
  <c r="R252"/>
  <c r="P253"/>
  <c r="P252"/>
  <c r="BK253"/>
  <c r="BK252"/>
  <c r="J252" s="1"/>
  <c r="J71" s="1"/>
  <c r="J253"/>
  <c r="BE253" s="1"/>
  <c r="BI250"/>
  <c r="BH250"/>
  <c r="BG250"/>
  <c r="BF250"/>
  <c r="T250"/>
  <c r="R250"/>
  <c r="P250"/>
  <c r="BK250"/>
  <c r="J250"/>
  <c r="BE250"/>
  <c r="BI248"/>
  <c r="BH248"/>
  <c r="BG248"/>
  <c r="BF248"/>
  <c r="T248"/>
  <c r="R248"/>
  <c r="P248"/>
  <c r="BK248"/>
  <c r="J248"/>
  <c r="BE248"/>
  <c r="BI246"/>
  <c r="BH246"/>
  <c r="BG246"/>
  <c r="BF246"/>
  <c r="T246"/>
  <c r="T245"/>
  <c r="R246"/>
  <c r="R245"/>
  <c r="P246"/>
  <c r="P245"/>
  <c r="BK246"/>
  <c r="BK245"/>
  <c r="J245" s="1"/>
  <c r="J70" s="1"/>
  <c r="J246"/>
  <c r="BE246" s="1"/>
  <c r="BI244"/>
  <c r="BH244"/>
  <c r="BG244"/>
  <c r="BF244"/>
  <c r="T244"/>
  <c r="R244"/>
  <c r="P244"/>
  <c r="BK244"/>
  <c r="J244"/>
  <c r="BE244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41"/>
  <c r="BH241"/>
  <c r="BG241"/>
  <c r="BF241"/>
  <c r="T241"/>
  <c r="R241"/>
  <c r="P241"/>
  <c r="BK241"/>
  <c r="J241"/>
  <c r="BE241"/>
  <c r="BI239"/>
  <c r="BH239"/>
  <c r="BG239"/>
  <c r="BF239"/>
  <c r="T239"/>
  <c r="R239"/>
  <c r="P239"/>
  <c r="BK239"/>
  <c r="J239"/>
  <c r="BE239"/>
  <c r="BI237"/>
  <c r="BH237"/>
  <c r="BG237"/>
  <c r="BF237"/>
  <c r="T237"/>
  <c r="R237"/>
  <c r="P237"/>
  <c r="BK237"/>
  <c r="J237"/>
  <c r="BE237"/>
  <c r="BI235"/>
  <c r="BH235"/>
  <c r="BG235"/>
  <c r="BF235"/>
  <c r="T235"/>
  <c r="R235"/>
  <c r="P235"/>
  <c r="BK235"/>
  <c r="J235"/>
  <c r="BE235"/>
  <c r="BI233"/>
  <c r="BH233"/>
  <c r="BG233"/>
  <c r="BF233"/>
  <c r="T233"/>
  <c r="T232"/>
  <c r="R233"/>
  <c r="R232"/>
  <c r="P233"/>
  <c r="P232"/>
  <c r="BK233"/>
  <c r="BK232"/>
  <c r="J232" s="1"/>
  <c r="J69" s="1"/>
  <c r="J233"/>
  <c r="BE233" s="1"/>
  <c r="BI231"/>
  <c r="BH231"/>
  <c r="BG231"/>
  <c r="BF231"/>
  <c r="T231"/>
  <c r="R231"/>
  <c r="P231"/>
  <c r="BK231"/>
  <c r="J231"/>
  <c r="BE231"/>
  <c r="BI230"/>
  <c r="BH230"/>
  <c r="BG230"/>
  <c r="BF230"/>
  <c r="T230"/>
  <c r="R230"/>
  <c r="P230"/>
  <c r="BK230"/>
  <c r="J230"/>
  <c r="BE230"/>
  <c r="BI228"/>
  <c r="BH228"/>
  <c r="BG228"/>
  <c r="BF228"/>
  <c r="T228"/>
  <c r="R228"/>
  <c r="P228"/>
  <c r="BK228"/>
  <c r="J228"/>
  <c r="BE228"/>
  <c r="BI226"/>
  <c r="BH226"/>
  <c r="BG226"/>
  <c r="BF226"/>
  <c r="T226"/>
  <c r="R226"/>
  <c r="P226"/>
  <c r="BK226"/>
  <c r="J226"/>
  <c r="BE226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/>
  <c r="BI219"/>
  <c r="BH219"/>
  <c r="BG219"/>
  <c r="BF219"/>
  <c r="T219"/>
  <c r="R219"/>
  <c r="P219"/>
  <c r="BK219"/>
  <c r="J219"/>
  <c r="BE219"/>
  <c r="BI217"/>
  <c r="BH217"/>
  <c r="BG217"/>
  <c r="BF217"/>
  <c r="T217"/>
  <c r="R217"/>
  <c r="P217"/>
  <c r="BK217"/>
  <c r="J217"/>
  <c r="BE217"/>
  <c r="BI215"/>
  <c r="BH215"/>
  <c r="BG215"/>
  <c r="BF215"/>
  <c r="T215"/>
  <c r="T214"/>
  <c r="R215"/>
  <c r="R214"/>
  <c r="P215"/>
  <c r="P214"/>
  <c r="BK215"/>
  <c r="BK214"/>
  <c r="J214" s="1"/>
  <c r="J68" s="1"/>
  <c r="J215"/>
  <c r="BE215" s="1"/>
  <c r="BI213"/>
  <c r="BH213"/>
  <c r="BG213"/>
  <c r="BF213"/>
  <c r="T213"/>
  <c r="T212"/>
  <c r="T211" s="1"/>
  <c r="R213"/>
  <c r="R212" s="1"/>
  <c r="R211" s="1"/>
  <c r="P213"/>
  <c r="P212"/>
  <c r="P211" s="1"/>
  <c r="BK213"/>
  <c r="BK212" s="1"/>
  <c r="J213"/>
  <c r="BE213"/>
  <c r="BI210"/>
  <c r="BH210"/>
  <c r="BG210"/>
  <c r="BF210"/>
  <c r="T210"/>
  <c r="T209"/>
  <c r="R210"/>
  <c r="R209"/>
  <c r="P210"/>
  <c r="P209"/>
  <c r="BK210"/>
  <c r="BK209"/>
  <c r="J209" s="1"/>
  <c r="J65" s="1"/>
  <c r="J210"/>
  <c r="BE210" s="1"/>
  <c r="BI207"/>
  <c r="BH207"/>
  <c r="BG207"/>
  <c r="BF207"/>
  <c r="T207"/>
  <c r="R207"/>
  <c r="P207"/>
  <c r="BK207"/>
  <c r="J207"/>
  <c r="BE207"/>
  <c r="BI205"/>
  <c r="BH205"/>
  <c r="BG205"/>
  <c r="BF205"/>
  <c r="T205"/>
  <c r="T204"/>
  <c r="R205"/>
  <c r="R204"/>
  <c r="P205"/>
  <c r="P204"/>
  <c r="BK205"/>
  <c r="BK204"/>
  <c r="J204" s="1"/>
  <c r="J64" s="1"/>
  <c r="J205"/>
  <c r="BE205" s="1"/>
  <c r="BI203"/>
  <c r="BH203"/>
  <c r="BG203"/>
  <c r="BF203"/>
  <c r="T203"/>
  <c r="R203"/>
  <c r="P203"/>
  <c r="BK203"/>
  <c r="J203"/>
  <c r="BE203"/>
  <c r="BI201"/>
  <c r="BH201"/>
  <c r="BG201"/>
  <c r="BF201"/>
  <c r="T201"/>
  <c r="R201"/>
  <c r="P201"/>
  <c r="BK201"/>
  <c r="J201"/>
  <c r="BE201"/>
  <c r="BI199"/>
  <c r="BH199"/>
  <c r="BG199"/>
  <c r="BF199"/>
  <c r="T199"/>
  <c r="R199"/>
  <c r="P199"/>
  <c r="BK199"/>
  <c r="J199"/>
  <c r="BE199"/>
  <c r="BI198"/>
  <c r="BH198"/>
  <c r="BG198"/>
  <c r="BF198"/>
  <c r="T198"/>
  <c r="T197"/>
  <c r="R198"/>
  <c r="R197"/>
  <c r="P198"/>
  <c r="P197"/>
  <c r="BK198"/>
  <c r="BK197"/>
  <c r="J197" s="1"/>
  <c r="J63" s="1"/>
  <c r="J198"/>
  <c r="BE198" s="1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2"/>
  <c r="BH192"/>
  <c r="BG192"/>
  <c r="BF192"/>
  <c r="T192"/>
  <c r="R192"/>
  <c r="P192"/>
  <c r="BK192"/>
  <c r="J192"/>
  <c r="BE192"/>
  <c r="BI190"/>
  <c r="BH190"/>
  <c r="BG190"/>
  <c r="BF190"/>
  <c r="T190"/>
  <c r="R190"/>
  <c r="P190"/>
  <c r="BK190"/>
  <c r="J190"/>
  <c r="BE190"/>
  <c r="BI188"/>
  <c r="BH188"/>
  <c r="BG188"/>
  <c r="BF188"/>
  <c r="T188"/>
  <c r="R188"/>
  <c r="P188"/>
  <c r="BK188"/>
  <c r="J188"/>
  <c r="BE188"/>
  <c r="BI186"/>
  <c r="BH186"/>
  <c r="BG186"/>
  <c r="BF186"/>
  <c r="T186"/>
  <c r="R186"/>
  <c r="P186"/>
  <c r="BK186"/>
  <c r="J186"/>
  <c r="BE186"/>
  <c r="BI184"/>
  <c r="BH184"/>
  <c r="BG184"/>
  <c r="BF184"/>
  <c r="T184"/>
  <c r="R184"/>
  <c r="P184"/>
  <c r="BK184"/>
  <c r="J184"/>
  <c r="BE184"/>
  <c r="BI182"/>
  <c r="BH182"/>
  <c r="BG182"/>
  <c r="BF182"/>
  <c r="T182"/>
  <c r="R182"/>
  <c r="P182"/>
  <c r="BK182"/>
  <c r="J182"/>
  <c r="BE182"/>
  <c r="BI180"/>
  <c r="BH180"/>
  <c r="BG180"/>
  <c r="BF180"/>
  <c r="T180"/>
  <c r="T179"/>
  <c r="R180"/>
  <c r="R179"/>
  <c r="P180"/>
  <c r="P179"/>
  <c r="BK180"/>
  <c r="BK179"/>
  <c r="J179" s="1"/>
  <c r="J62" s="1"/>
  <c r="J180"/>
  <c r="BE180" s="1"/>
  <c r="BI171"/>
  <c r="BH171"/>
  <c r="BG171"/>
  <c r="BF171"/>
  <c r="T171"/>
  <c r="T170"/>
  <c r="R171"/>
  <c r="R170"/>
  <c r="P171"/>
  <c r="P170"/>
  <c r="BK171"/>
  <c r="BK170"/>
  <c r="J170" s="1"/>
  <c r="J61" s="1"/>
  <c r="J171"/>
  <c r="BE171" s="1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T150"/>
  <c r="R151"/>
  <c r="R150"/>
  <c r="P151"/>
  <c r="P150"/>
  <c r="BK151"/>
  <c r="BK150"/>
  <c r="J150" s="1"/>
  <c r="J60" s="1"/>
  <c r="J151"/>
  <c r="BE151" s="1"/>
  <c r="BI149"/>
  <c r="BH149"/>
  <c r="BG149"/>
  <c r="BF149"/>
  <c r="T149"/>
  <c r="R149"/>
  <c r="P149"/>
  <c r="BK149"/>
  <c r="J149"/>
  <c r="BE149"/>
  <c r="BI147"/>
  <c r="BH147"/>
  <c r="BG147"/>
  <c r="BF147"/>
  <c r="T147"/>
  <c r="R147"/>
  <c r="P147"/>
  <c r="BK147"/>
  <c r="J147"/>
  <c r="BE147"/>
  <c r="BI141"/>
  <c r="BH141"/>
  <c r="BG141"/>
  <c r="BF141"/>
  <c r="T141"/>
  <c r="R141"/>
  <c r="P141"/>
  <c r="BK141"/>
  <c r="J141"/>
  <c r="BE141"/>
  <c r="BI139"/>
  <c r="BH139"/>
  <c r="BG139"/>
  <c r="BF139"/>
  <c r="T139"/>
  <c r="R139"/>
  <c r="P139"/>
  <c r="BK139"/>
  <c r="J139"/>
  <c r="BE139"/>
  <c r="BI133"/>
  <c r="BH133"/>
  <c r="BG133"/>
  <c r="BF133"/>
  <c r="T133"/>
  <c r="T132"/>
  <c r="R133"/>
  <c r="R132"/>
  <c r="P133"/>
  <c r="P132"/>
  <c r="BK133"/>
  <c r="BK132"/>
  <c r="J132" s="1"/>
  <c r="J59" s="1"/>
  <c r="J133"/>
  <c r="BE133" s="1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6"/>
  <c r="BH126"/>
  <c r="BG126"/>
  <c r="BF126"/>
  <c r="T126"/>
  <c r="R126"/>
  <c r="P126"/>
  <c r="BK126"/>
  <c r="J126"/>
  <c r="BE126"/>
  <c r="BI124"/>
  <c r="BH124"/>
  <c r="BG124"/>
  <c r="BF124"/>
  <c r="T124"/>
  <c r="R124"/>
  <c r="P124"/>
  <c r="BK124"/>
  <c r="J124"/>
  <c r="BE124"/>
  <c r="BI118"/>
  <c r="BH118"/>
  <c r="BG118"/>
  <c r="BF118"/>
  <c r="T118"/>
  <c r="R118"/>
  <c r="P118"/>
  <c r="BK118"/>
  <c r="J118"/>
  <c r="BE118"/>
  <c r="BI110"/>
  <c r="BH110"/>
  <c r="BG110"/>
  <c r="BF110"/>
  <c r="T110"/>
  <c r="R110"/>
  <c r="P110"/>
  <c r="BK110"/>
  <c r="J110"/>
  <c r="BE110"/>
  <c r="BI108"/>
  <c r="BH108"/>
  <c r="BG108"/>
  <c r="BF108"/>
  <c r="T108"/>
  <c r="R108"/>
  <c r="P108"/>
  <c r="BK108"/>
  <c r="J108"/>
  <c r="BE108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6"/>
  <c r="F34"/>
  <c r="BD53" i="1" s="1"/>
  <c r="BH96" i="3"/>
  <c r="F33" s="1"/>
  <c r="BC53" i="1" s="1"/>
  <c r="BG96" i="3"/>
  <c r="F32"/>
  <c r="BB53" i="1" s="1"/>
  <c r="BF96" i="3"/>
  <c r="J31" s="1"/>
  <c r="AW53" i="1" s="1"/>
  <c r="T96" i="3"/>
  <c r="T95"/>
  <c r="T94" s="1"/>
  <c r="R96"/>
  <c r="R95"/>
  <c r="R94" s="1"/>
  <c r="R93" s="1"/>
  <c r="P96"/>
  <c r="P95"/>
  <c r="P94" s="1"/>
  <c r="P93" s="1"/>
  <c r="AU53" i="1" s="1"/>
  <c r="BK96" i="3"/>
  <c r="BK95" s="1"/>
  <c r="J96"/>
  <c r="BE96" s="1"/>
  <c r="J89"/>
  <c r="F89"/>
  <c r="F87"/>
  <c r="E85"/>
  <c r="J51"/>
  <c r="F51"/>
  <c r="F49"/>
  <c r="E47"/>
  <c r="J18"/>
  <c r="E18"/>
  <c r="F90" s="1"/>
  <c r="J17"/>
  <c r="J12"/>
  <c r="J87" s="1"/>
  <c r="J49"/>
  <c r="E7"/>
  <c r="E83"/>
  <c r="E45"/>
  <c r="AY52" i="1"/>
  <c r="AX52"/>
  <c r="BI109" i="2"/>
  <c r="BH109"/>
  <c r="BG109"/>
  <c r="BF109"/>
  <c r="T109"/>
  <c r="T108" s="1"/>
  <c r="R109"/>
  <c r="R108" s="1"/>
  <c r="P109"/>
  <c r="P108" s="1"/>
  <c r="BK109"/>
  <c r="BK108" s="1"/>
  <c r="J108" s="1"/>
  <c r="J61" s="1"/>
  <c r="J109"/>
  <c r="BE109"/>
  <c r="BI107"/>
  <c r="BH107"/>
  <c r="BG107"/>
  <c r="BF107"/>
  <c r="T107"/>
  <c r="T106" s="1"/>
  <c r="R107"/>
  <c r="R106" s="1"/>
  <c r="P107"/>
  <c r="P106" s="1"/>
  <c r="BK107"/>
  <c r="BK106" s="1"/>
  <c r="J106" s="1"/>
  <c r="J60" s="1"/>
  <c r="J107"/>
  <c r="BE107"/>
  <c r="BI104"/>
  <c r="BH104"/>
  <c r="BG104"/>
  <c r="BF104"/>
  <c r="T104"/>
  <c r="R104"/>
  <c r="P104"/>
  <c r="BK104"/>
  <c r="J104"/>
  <c r="BE104" s="1"/>
  <c r="BI102"/>
  <c r="BH102"/>
  <c r="BG102"/>
  <c r="BF102"/>
  <c r="T102"/>
  <c r="R102"/>
  <c r="P102"/>
  <c r="BK102"/>
  <c r="J102"/>
  <c r="BE102" s="1"/>
  <c r="BI100"/>
  <c r="BH100"/>
  <c r="BG100"/>
  <c r="BF100"/>
  <c r="T100"/>
  <c r="R100"/>
  <c r="P100"/>
  <c r="BK100"/>
  <c r="J100"/>
  <c r="BE100" s="1"/>
  <c r="BI98"/>
  <c r="BH98"/>
  <c r="BG98"/>
  <c r="BF98"/>
  <c r="T98"/>
  <c r="R98"/>
  <c r="P98"/>
  <c r="BK98"/>
  <c r="J98"/>
  <c r="BE98" s="1"/>
  <c r="BI94"/>
  <c r="BH94"/>
  <c r="BG94"/>
  <c r="BF94"/>
  <c r="T94"/>
  <c r="T93" s="1"/>
  <c r="R94"/>
  <c r="R93" s="1"/>
  <c r="P94"/>
  <c r="P93" s="1"/>
  <c r="BK94"/>
  <c r="BK93" s="1"/>
  <c r="J94"/>
  <c r="BE94"/>
  <c r="BI91"/>
  <c r="BH91"/>
  <c r="BG91"/>
  <c r="BF91"/>
  <c r="T91"/>
  <c r="R91"/>
  <c r="P91"/>
  <c r="BK91"/>
  <c r="J91"/>
  <c r="BE91" s="1"/>
  <c r="BI90"/>
  <c r="BH90"/>
  <c r="BG90"/>
  <c r="BF90"/>
  <c r="T90"/>
  <c r="R90"/>
  <c r="P90"/>
  <c r="BK90"/>
  <c r="J90"/>
  <c r="BE90" s="1"/>
  <c r="BI88"/>
  <c r="BH88"/>
  <c r="BG88"/>
  <c r="BF88"/>
  <c r="T88"/>
  <c r="R88"/>
  <c r="P88"/>
  <c r="BK88"/>
  <c r="J88"/>
  <c r="BE88" s="1"/>
  <c r="BI86"/>
  <c r="BH86"/>
  <c r="BG86"/>
  <c r="BF86"/>
  <c r="T86"/>
  <c r="R86"/>
  <c r="P86"/>
  <c r="BK86"/>
  <c r="J86"/>
  <c r="BE86" s="1"/>
  <c r="BI84"/>
  <c r="F34" s="1"/>
  <c r="BD52" i="1" s="1"/>
  <c r="BD51" s="1"/>
  <c r="W30" s="1"/>
  <c r="BH84" i="2"/>
  <c r="F33"/>
  <c r="BC52" i="1" s="1"/>
  <c r="BG84" i="2"/>
  <c r="F32" s="1"/>
  <c r="BB52" i="1" s="1"/>
  <c r="BB51" s="1"/>
  <c r="BF84" i="2"/>
  <c r="J31"/>
  <c r="AW52" i="1" s="1"/>
  <c r="F31" i="2"/>
  <c r="BA52" i="1" s="1"/>
  <c r="T84" i="2"/>
  <c r="T83" s="1"/>
  <c r="T82" s="1"/>
  <c r="T81" s="1"/>
  <c r="R84"/>
  <c r="R83" s="1"/>
  <c r="P84"/>
  <c r="P83" s="1"/>
  <c r="P82" s="1"/>
  <c r="P81" s="1"/>
  <c r="AU52" i="1" s="1"/>
  <c r="AU51" s="1"/>
  <c r="BK84" i="2"/>
  <c r="BK83"/>
  <c r="J83" s="1"/>
  <c r="J58" s="1"/>
  <c r="J84"/>
  <c r="BE84"/>
  <c r="J30" s="1"/>
  <c r="AV52" i="1" s="1"/>
  <c r="AT52" s="1"/>
  <c r="J77" i="2"/>
  <c r="F77"/>
  <c r="F75"/>
  <c r="E73"/>
  <c r="J51"/>
  <c r="F51"/>
  <c r="F49"/>
  <c r="E47"/>
  <c r="J18"/>
  <c r="E18"/>
  <c r="F78"/>
  <c r="F52"/>
  <c r="J17"/>
  <c r="J12"/>
  <c r="J75"/>
  <c r="J49"/>
  <c r="E7"/>
  <c r="E71" s="1"/>
  <c r="AS51" i="1"/>
  <c r="L47"/>
  <c r="AM46"/>
  <c r="L46"/>
  <c r="AM44"/>
  <c r="L44"/>
  <c r="L42"/>
  <c r="L41"/>
  <c r="E45" i="2" l="1"/>
  <c r="F52" i="3"/>
  <c r="E45" i="4"/>
  <c r="W28" i="1"/>
  <c r="AX51"/>
  <c r="J93" i="2"/>
  <c r="J59" s="1"/>
  <c r="BK82"/>
  <c r="BK94" i="3"/>
  <c r="J95"/>
  <c r="J58" s="1"/>
  <c r="BK211"/>
  <c r="J211" s="1"/>
  <c r="J66" s="1"/>
  <c r="J212"/>
  <c r="J67" s="1"/>
  <c r="BK262"/>
  <c r="J262" s="1"/>
  <c r="J72" s="1"/>
  <c r="J263"/>
  <c r="J73" s="1"/>
  <c r="J127" i="4"/>
  <c r="J59" s="1"/>
  <c r="BK80"/>
  <c r="J30" i="3"/>
  <c r="AV53" i="1" s="1"/>
  <c r="AT53" s="1"/>
  <c r="F30" i="3"/>
  <c r="AZ53" i="1" s="1"/>
  <c r="R82" i="2"/>
  <c r="R81" s="1"/>
  <c r="BC51" i="1"/>
  <c r="T93" i="3"/>
  <c r="R80" i="4"/>
  <c r="R79" s="1"/>
  <c r="F30" i="2"/>
  <c r="AZ52" i="1" s="1"/>
  <c r="F31" i="3"/>
  <c r="BA53" i="1" s="1"/>
  <c r="BA51" s="1"/>
  <c r="F30" i="4"/>
  <c r="AZ54" i="1" s="1"/>
  <c r="AW51" l="1"/>
  <c r="AK27" s="1"/>
  <c r="W27"/>
  <c r="AY51"/>
  <c r="W29"/>
  <c r="BK93" i="3"/>
  <c r="J93" s="1"/>
  <c r="J94"/>
  <c r="J57" s="1"/>
  <c r="J80" i="4"/>
  <c r="J57" s="1"/>
  <c r="BK79"/>
  <c r="J79" s="1"/>
  <c r="J82" i="2"/>
  <c r="J57" s="1"/>
  <c r="BK81"/>
  <c r="J81" s="1"/>
  <c r="AZ51" i="1"/>
  <c r="AV51" l="1"/>
  <c r="W26"/>
  <c r="J56" i="3"/>
  <c r="J27"/>
  <c r="J27" i="2"/>
  <c r="J56"/>
  <c r="J27" i="4"/>
  <c r="J56"/>
  <c r="J36" l="1"/>
  <c r="AG54" i="1"/>
  <c r="AN54" s="1"/>
  <c r="J36" i="2"/>
  <c r="AG52" i="1"/>
  <c r="AK26"/>
  <c r="AT51"/>
  <c r="AG53"/>
  <c r="AN53" s="1"/>
  <c r="J36" i="3"/>
  <c r="AN52" i="1" l="1"/>
  <c r="AG51"/>
  <c r="AK23" l="1"/>
  <c r="AK32" s="1"/>
  <c r="AN51"/>
</calcChain>
</file>

<file path=xl/sharedStrings.xml><?xml version="1.0" encoding="utf-8"?>
<sst xmlns="http://schemas.openxmlformats.org/spreadsheetml/2006/main" count="4036" uniqueCount="884">
  <si>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</si>
  <si>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</si>
  <si>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</si>
  <si>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</si>
  <si>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</si>
  <si>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</si>
  <si>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</si>
  <si>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{a57f12a2-4ace-4fca-847c-e30ec317c94b}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</si>
  <si>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</si>
  <si>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</si>
  <si>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</si>
  <si>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</si>
  <si>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</si>
  <si>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</si>
  <si>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</si>
  <si>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</si>
  <si>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20-08-18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</si>
  <si>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</si>
  <si>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</si>
  <si>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VÍCEÚČELOVÉ SPORTOVNÍ HŘIŠTĚ V OBCI DOUBRAVA</t>
  </si>
  <si>
    <t>KSO:</t>
  </si>
  <si>
    <t/>
  </si>
  <si>
    <t>CC-CZ:</t>
  </si>
  <si>
    <t>Místo:</t>
  </si>
  <si>
    <t xml:space="preserve"> </t>
  </si>
  <si>
    <t>Datum:</t>
  </si>
  <si>
    <t>4. 9. 2018</t>
  </si>
  <si>
    <t>Zadavatel:</t>
  </si>
  <si>
    <t>IČ:</t>
  </si>
  <si>
    <t>Obec Doubrava 599, 735 33 Doubrava</t>
  </si>
  <si>
    <t>DIČ:</t>
  </si>
  <si>
    <t>Uchazeč:</t>
  </si>
  <si>
    <t>Vyplň údaj</t>
  </si>
  <si>
    <t>Projektant:</t>
  </si>
  <si>
    <t>26860911</t>
  </si>
  <si>
    <t>Projekční ateliér-Ing. Zelinka s.r.o</t>
  </si>
  <si>
    <t>CZ 26860911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</si>
  <si>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</si>
  <si>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</si>
  <si>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</si>
  <si>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</si>
  <si>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</si>
  <si>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</si>
  <si>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</si>
  <si>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</si>
  <si>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</si>
  <si>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</si>
  <si>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</si>
  <si>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</si>
  <si>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</si>
  <si>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</si>
  <si>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</si>
  <si>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</si>
  <si>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</si>
  <si>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</si>
  <si>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</si>
  <si>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</si>
  <si>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</si>
  <si>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</si>
  <si>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</si>
  <si>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</si>
  <si>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</si>
  <si>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</si>
  <si>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</si>
  <si>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</si>
  <si>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</si>
  <si>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</si>
  <si>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</si>
  <si>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</si>
  <si>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</si>
  <si>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</si>
  <si>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</si>
  <si>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</si>
  <si>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</si>
  <si>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</si>
  <si>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</si>
  <si>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</si>
  <si>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</si>
  <si>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</si>
  <si>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</si>
  <si>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1. etapa běžecká dráha a doskočiště</t>
  </si>
  <si>
    <t>STA</t>
  </si>
  <si>
    <t>{70d11a5c-c8fa-4679-9eb5-325f56f8a4c7}</t>
  </si>
  <si>
    <t>2</t>
  </si>
  <si>
    <t>2. etapa víceúčelové hřiště</t>
  </si>
  <si>
    <t>{efefbc47-f9fd-4d95-a1a5-8a96c0756f45}</t>
  </si>
  <si>
    <t>Zemní práce</t>
  </si>
  <si>
    <t>{064d4049-821a-4b3e-86f4-465608270fbb}</t>
  </si>
  <si>
    <t>1) Krycí list soupisu</t>
  </si>
  <si>
    <t>2) Rekapitulace</t>
  </si>
  <si>
    <t>3) Soupis prací</t>
  </si>
  <si>
    <t>Zpět na list:</t>
  </si>
  <si>
    <t>Rekapitulace stavby</t>
  </si>
  <si>
    <t>m_obruba_běžecká_drá</t>
  </si>
  <si>
    <t>délka</t>
  </si>
  <si>
    <t>m</t>
  </si>
  <si>
    <t>135</t>
  </si>
  <si>
    <t>3</t>
  </si>
  <si>
    <t>m_obruba_doskočiště</t>
  </si>
  <si>
    <t>KRYCÍ LIST SOUPISU</t>
  </si>
  <si>
    <t>m2_betonová_dlažba</t>
  </si>
  <si>
    <t>plocha betonové dlažby</t>
  </si>
  <si>
    <t>m2</t>
  </si>
  <si>
    <t>23</t>
  </si>
  <si>
    <t>m2_běžecká_dráha</t>
  </si>
  <si>
    <t>plocha</t>
  </si>
  <si>
    <t>216</t>
  </si>
  <si>
    <t>m2_doskočiště</t>
  </si>
  <si>
    <t>27</t>
  </si>
  <si>
    <t>Objekt:</t>
  </si>
  <si>
    <t>1 - 1. etapa běžecká dráha a doskočiště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</si>
  <si>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</si>
  <si>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</si>
  <si>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</si>
  <si>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</si>
  <si>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</si>
  <si>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</si>
  <si>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5 - Komunikace pozemní</t>
  </si>
  <si>
    <t xml:space="preserve">    9 - Ostatní konstrukce a práce, bourání</t>
  </si>
  <si>
    <t xml:space="preserve">    998 - Přesun hmot</t>
  </si>
  <si>
    <t>OST - Ostatní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</si>
  <si>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</si>
  <si>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</si>
  <si>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</si>
  <si>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</si>
  <si>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</si>
  <si>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</si>
  <si>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</si>
  <si>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</si>
  <si>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</si>
  <si>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</si>
  <si>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</si>
  <si>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</si>
  <si>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</si>
  <si>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</si>
  <si>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</si>
  <si>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</si>
  <si>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</si>
  <si>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5</t>
  </si>
  <si>
    <t>Komunikace pozemní</t>
  </si>
  <si>
    <t>K</t>
  </si>
  <si>
    <t>56476111R</t>
  </si>
  <si>
    <t>Podklad z kameniva drceného vel. 16-32 mm tl. 200 mm</t>
  </si>
  <si>
    <t>vlastní</t>
  </si>
  <si>
    <t>4</t>
  </si>
  <si>
    <t>-620285041</t>
  </si>
  <si>
    <t>VV</t>
  </si>
  <si>
    <t>56481111R</t>
  </si>
  <si>
    <t>Podklad z kameniva drceného vel. 8-16 mm tl. 50 mm</t>
  </si>
  <si>
    <t>-674655104</t>
  </si>
  <si>
    <t>58911611R</t>
  </si>
  <si>
    <t>Kryt ploch pro tělovýchovu jedno a dvouvrstvý antukový skladba viz. projekt</t>
  </si>
  <si>
    <t>321740463</t>
  </si>
  <si>
    <t>596811220</t>
  </si>
  <si>
    <t>Kladení dlažby z betonových nebo kameninových dlaždic komunikací pro pěší s vyplněním spár a se smetením přebytečného materiálu na vzdálenost do 3 m s ložem z kameniva těženého tl. do 30 mm velikosti dlaždic přes 0,09 m2 do 0,25 m2, pro plochy do 50 m2</t>
  </si>
  <si>
    <t>CS ÚRS 2018 01</t>
  </si>
  <si>
    <t>-415961508</t>
  </si>
  <si>
    <t>M</t>
  </si>
  <si>
    <t>592456010</t>
  </si>
  <si>
    <t>dlažba desková betonová 50x50x5cm přírodní</t>
  </si>
  <si>
    <t>8</t>
  </si>
  <si>
    <t>1923209486</t>
  </si>
  <si>
    <t>9</t>
  </si>
  <si>
    <t>Ostatní konstrukce a práce, bourání</t>
  </si>
  <si>
    <t>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</si>
  <si>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</si>
  <si>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</si>
  <si>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-40621137</t>
  </si>
  <si>
    <t>Součet</t>
  </si>
  <si>
    <t>7</t>
  </si>
  <si>
    <t>592173050</t>
  </si>
  <si>
    <t>obrubník betonový zahradní přírodní šedá 50x5x25 cm</t>
  </si>
  <si>
    <t>kus</t>
  </si>
  <si>
    <t>CS ÚRS 2017 01</t>
  </si>
  <si>
    <t>945342994</t>
  </si>
  <si>
    <t>m_obruba_běžecká_drá*2</t>
  </si>
  <si>
    <t>59217492R</t>
  </si>
  <si>
    <t>systémová obruba s pogumovanou hranou 1000x300x60 mm</t>
  </si>
  <si>
    <t>312675172</t>
  </si>
  <si>
    <t>59217491R</t>
  </si>
  <si>
    <t>systémové rohy obrub s pogumovanou horní hranou</t>
  </si>
  <si>
    <t>-826129961</t>
  </si>
  <si>
    <t>10</t>
  </si>
  <si>
    <t>936009112</t>
  </si>
  <si>
    <t>Bezpečnostní dopadová plocha na dětském hřišti tloušťky 30 cm z písku</t>
  </si>
  <si>
    <t>460195042</t>
  </si>
  <si>
    <t>998</t>
  </si>
  <si>
    <t>Přesun hmot</t>
  </si>
  <si>
    <t>11</t>
  </si>
  <si>
    <t>998222012</t>
  </si>
  <si>
    <t>Přesun hmot pro tělovýchovné plochy dopravní vzdálenost do 200 m</t>
  </si>
  <si>
    <t>t</t>
  </si>
  <si>
    <t>-865044842</t>
  </si>
  <si>
    <t>OST</t>
  </si>
  <si>
    <t>Ostatní</t>
  </si>
  <si>
    <t>12</t>
  </si>
  <si>
    <t>R1</t>
  </si>
  <si>
    <t>D+M komplet - rám+břevno</t>
  </si>
  <si>
    <t>512</t>
  </si>
  <si>
    <t>1715370545</t>
  </si>
  <si>
    <t>m_obruba</t>
  </si>
  <si>
    <t>délka obruby hřiště a přístřešku</t>
  </si>
  <si>
    <t>141</t>
  </si>
  <si>
    <t>20</t>
  </si>
  <si>
    <t>m2_hřiště</t>
  </si>
  <si>
    <t>plocha hřiště</t>
  </si>
  <si>
    <t>800</t>
  </si>
  <si>
    <t>m2_nátěr_obklad</t>
  </si>
  <si>
    <t>plocha nátěru obkladu přístřešku</t>
  </si>
  <si>
    <t>52,5</t>
  </si>
  <si>
    <t>m2_střecha</t>
  </si>
  <si>
    <t>plocha střechy</t>
  </si>
  <si>
    <t>30,1</t>
  </si>
  <si>
    <t>m3_vrt_plot</t>
  </si>
  <si>
    <t>objem výkopu patek plotu</t>
  </si>
  <si>
    <t>m3</t>
  </si>
  <si>
    <t>3,705</t>
  </si>
  <si>
    <t>m3_výkop_elektro</t>
  </si>
  <si>
    <t>objem výkopu přípojky elektro</t>
  </si>
  <si>
    <t>7,2</t>
  </si>
  <si>
    <t>2 - 2. etapa víceúčelové hřiště</t>
  </si>
  <si>
    <t>m3_výkop_jímka</t>
  </si>
  <si>
    <t>objem výkopu jímky</t>
  </si>
  <si>
    <t>m3_výkop_přístřešek</t>
  </si>
  <si>
    <t>objem pod přístřeškem</t>
  </si>
  <si>
    <t>10,05</t>
  </si>
  <si>
    <t>m3_výkop_sítě</t>
  </si>
  <si>
    <t>objem výkopu patek záchytných sítí</t>
  </si>
  <si>
    <t>13</t>
  </si>
  <si>
    <t>m3_výkop_voda</t>
  </si>
  <si>
    <t>objem výkopu vodovodní přípojky</t>
  </si>
  <si>
    <t>24</t>
  </si>
  <si>
    <t>m2_zatravnění</t>
  </si>
  <si>
    <t>plocha trávníku</t>
  </si>
  <si>
    <t>2123</t>
  </si>
  <si>
    <t>m3_celkový_výkop</t>
  </si>
  <si>
    <t>objem zeminy na skládku</t>
  </si>
  <si>
    <t>63,955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</si>
  <si>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</si>
  <si>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</si>
  <si>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</si>
  <si>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</si>
  <si>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</si>
  <si>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>PSV - Práce a dodávky PSV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</si>
  <si>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</si>
  <si>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</si>
  <si>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</si>
  <si>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783 - Dokončovací práce - nátěry</t>
  </si>
  <si>
    <t>VRN - Vedlejší rozpočtové náklady</t>
  </si>
  <si>
    <t xml:space="preserve">    VRN3 - Zařízení staveniště</t>
  </si>
  <si>
    <t>131201101</t>
  </si>
  <si>
    <t>Hloubení nezapažených jam a zářezů s urovnáním dna do předepsaného profilu a spádu v hornině tř. 3 do 100 m3</t>
  </si>
  <si>
    <t>1480875052</t>
  </si>
  <si>
    <t>131201109</t>
  </si>
  <si>
    <t>Hloubení nezapažených jam a zářezů s urovnáním dna do předepsaného profilu a spádu Příplatek k cenám za lepivost horniny tř. 3</t>
  </si>
  <si>
    <t>810088727</t>
  </si>
  <si>
    <t>132201101</t>
  </si>
  <si>
    <t>Hloubení zapažených i nezapažených rýh šířky do 600 mm s urovnáním dna do předepsaného profilu a spádu v hornině tř. 3 do 100 m3</t>
  </si>
  <si>
    <t>-1452354921</t>
  </si>
  <si>
    <t>m3_výkop_elektro+m3_výkop_voda+m3_výkop_sítě+m3_vrt_plot+m3_výkop_přístřešek</t>
  </si>
  <si>
    <t>132201109</t>
  </si>
  <si>
    <t>Hloubení zapažených i nezapažených rýh šířky do 600 mm s urovnáním dna do předepsaného profilu a spádu v hornině tř. 3 Příplatek k cenám za lepivost horniny tř. 3</t>
  </si>
  <si>
    <t>453591367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</si>
  <si>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</si>
  <si>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</si>
  <si>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223166144</t>
  </si>
  <si>
    <t>167101101</t>
  </si>
  <si>
    <t>Nakládání, skládání a překládání neulehlého výkopku nebo sypaniny nakládání, množství do 100 m3, z hornin tř. 1 až 4</t>
  </si>
  <si>
    <t>649901341</t>
  </si>
  <si>
    <t>171201201</t>
  </si>
  <si>
    <t>Uložení sypaniny na skládky</t>
  </si>
  <si>
    <t>1459596692</t>
  </si>
  <si>
    <t>171201211</t>
  </si>
  <si>
    <t>Poplatek za uložení stavebního odpadu na skládce (skládkovné) zeminy a kameniva zatříděného do Katalogu odpadů pod kódem 170 504</t>
  </si>
  <si>
    <t>-477252130</t>
  </si>
  <si>
    <t>174101101</t>
  </si>
  <si>
    <t xml:space="preserve">Zásyp sypaninou z jakékoliv horniny s uložením výkopku ve vrstvách se zhutněním jam, šachet, rýh nebo kolem objektů v těchto vykopávkách </t>
  </si>
  <si>
    <t>-2039716391</t>
  </si>
  <si>
    <t>"jímka"</t>
  </si>
  <si>
    <t>"přípojka vody"</t>
  </si>
  <si>
    <t>0,5*40*0,7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</si>
  <si>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</si>
  <si>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</si>
  <si>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-742580308</t>
  </si>
  <si>
    <t>"vodovodní přípojka"</t>
  </si>
  <si>
    <t>0,5*0,35*40</t>
  </si>
  <si>
    <t>583312000</t>
  </si>
  <si>
    <t>štěrkopísek netříděný zásypový materiál</t>
  </si>
  <si>
    <t>-983891225</t>
  </si>
  <si>
    <t>7*2 'Přepočtené koeficientem množství</t>
  </si>
  <si>
    <t>181301115</t>
  </si>
  <si>
    <t>Rozprostření a urovnání ornice v rovině nebo ve svahu sklonu do 1:5 při souvislé ploše přes 500 m2, tl. vrstvy přes 250 do 300 mm</t>
  </si>
  <si>
    <t>-1244293190</t>
  </si>
  <si>
    <t>14</t>
  </si>
  <si>
    <t>183405211</t>
  </si>
  <si>
    <t>Výsev trávníku hydroosevem na ornici</t>
  </si>
  <si>
    <t>1073072236</t>
  </si>
  <si>
    <t>00572410</t>
  </si>
  <si>
    <t>Osivo směs travní parková</t>
  </si>
  <si>
    <t>kg</t>
  </si>
  <si>
    <t>351635251</t>
  </si>
  <si>
    <t>2123*0,025 'Přepočtené koeficientem množství</t>
  </si>
  <si>
    <t>Zakládání</t>
  </si>
  <si>
    <t>16</t>
  </si>
  <si>
    <t>271572211</t>
  </si>
  <si>
    <t>Podsyp pod základové konstrukce se zhutněním a urovnáním povrchu ze štěrkopísku netříděného</t>
  </si>
  <si>
    <t>2136655442</t>
  </si>
  <si>
    <t>"sítě"</t>
  </si>
  <si>
    <t>0,5*0,5*0,2*52</t>
  </si>
  <si>
    <t>17</t>
  </si>
  <si>
    <t>273362021</t>
  </si>
  <si>
    <t>Výztuž základů desek ze svařovaných sítí z drátů typu KARI</t>
  </si>
  <si>
    <t>1936451860</t>
  </si>
  <si>
    <t>2*2/6*26,64*0,001</t>
  </si>
  <si>
    <t>18</t>
  </si>
  <si>
    <t>275313711</t>
  </si>
  <si>
    <t>Základy z betonu prostého patky a bloky z betonu kamenem neprokládaného tř. C 20/25</t>
  </si>
  <si>
    <t>1125130985</t>
  </si>
  <si>
    <t>0,5*0,5*0,8*52</t>
  </si>
  <si>
    <t>19</t>
  </si>
  <si>
    <t>275351215</t>
  </si>
  <si>
    <t>Bednění základových stěn patek svislé nebo šikmé (odkloněné), půdorysně přímé nebo zalomené ve volných nebo zapažených jámách, rýhách, šachtách, včetně případných vzpěr zřízení</t>
  </si>
  <si>
    <t>2004912096</t>
  </si>
  <si>
    <t>0,8*2,5</t>
  </si>
  <si>
    <t>275351216</t>
  </si>
  <si>
    <t>Bednění základových stěn patek svislé nebo šikmé (odkloněné), půdorysně přímé nebo zalomené ve volných nebo zapažených jámách, rýhách, šachtách, včetně případných vzpěr odstranění</t>
  </si>
  <si>
    <t>-1149169476</t>
  </si>
  <si>
    <t>Svislé a kompletní konstrukce</t>
  </si>
  <si>
    <t>338171113</t>
  </si>
  <si>
    <t>Osazování sloupků a vzpěr plotových ocelových trubkových nebo profilovaných výšky do 2,00 m se zabetonováním (tř. C 25/30) do 0,08 m3 do připravených jamek</t>
  </si>
  <si>
    <t>-755321299</t>
  </si>
  <si>
    <t>22</t>
  </si>
  <si>
    <t>553422500</t>
  </si>
  <si>
    <t>sloupek plotový průběžný Pz a komaxitové 1500/38x1,5mm</t>
  </si>
  <si>
    <t>-466985126</t>
  </si>
  <si>
    <t>553422700</t>
  </si>
  <si>
    <t>vzpěra plotová 38x1,5mm včetně krytky s uchem 1500mm</t>
  </si>
  <si>
    <t>1955784835</t>
  </si>
  <si>
    <t>553423280</t>
  </si>
  <si>
    <t>sloupek pro branku 70x70mm v 1,5m včetně pantu</t>
  </si>
  <si>
    <t>36680179</t>
  </si>
  <si>
    <t>25</t>
  </si>
  <si>
    <t>33817112R</t>
  </si>
  <si>
    <t>Osazování sloupků a vzpěr plotových ocelových v 2,00 m se zabetonováním</t>
  </si>
  <si>
    <t>148615234</t>
  </si>
  <si>
    <t>26</t>
  </si>
  <si>
    <t>55342265R</t>
  </si>
  <si>
    <t>sloupek pro záchytné sítě pozinkovaný a komaxitový komplet viz. projekt</t>
  </si>
  <si>
    <t>-875354730</t>
  </si>
  <si>
    <t>55342275R</t>
  </si>
  <si>
    <t>trubky pro záchytné sítě komplet viz. projekt</t>
  </si>
  <si>
    <t>856089785</t>
  </si>
  <si>
    <t>28</t>
  </si>
  <si>
    <t>348101240</t>
  </si>
  <si>
    <t>Montáž vrat a vrátek k oplocení na sloupky ocelové, plochy jednotlivě přes 6 do 8 m2</t>
  </si>
  <si>
    <t>983805028</t>
  </si>
  <si>
    <t>29</t>
  </si>
  <si>
    <t>55342341R</t>
  </si>
  <si>
    <t>brána kovová dvoukřídlová 1500x3000 mm</t>
  </si>
  <si>
    <t>-286402855</t>
  </si>
  <si>
    <t>30</t>
  </si>
  <si>
    <t>348401120</t>
  </si>
  <si>
    <t>Osazení oplocení ze strojového pletiva s napínacími dráty do 15° sklonu svahu, výšky do 1,6 m</t>
  </si>
  <si>
    <t>4288270</t>
  </si>
  <si>
    <t>31</t>
  </si>
  <si>
    <t>31327512R</t>
  </si>
  <si>
    <t>Pletivo PVC se čtvercovými oky 50 mm/3,2 mm, 150 cm komplet</t>
  </si>
  <si>
    <t>1690849350</t>
  </si>
  <si>
    <t>32</t>
  </si>
  <si>
    <t>348401140</t>
  </si>
  <si>
    <t>Osazení oplocení ze strojového pletiva s napínacími dráty do 15° sklonu svahu, výšky přes 2,0 do 4,0 m</t>
  </si>
  <si>
    <t>332535706</t>
  </si>
  <si>
    <t>33</t>
  </si>
  <si>
    <t>31327515R</t>
  </si>
  <si>
    <t>pletivo drátěné plastifikované se čtvercovými oky 50mm/3,2 mm, 400 cm komplet</t>
  </si>
  <si>
    <t>-894997122</t>
  </si>
  <si>
    <t>117</t>
  </si>
  <si>
    <t>34</t>
  </si>
  <si>
    <t>38241311R</t>
  </si>
  <si>
    <t>Osazení plastové jímky z polypropylenu PP na obetonování objemu 3000 l pro usazení do terénu - komplet</t>
  </si>
  <si>
    <t>-491871959</t>
  </si>
  <si>
    <t>35</t>
  </si>
  <si>
    <t>562300120</t>
  </si>
  <si>
    <t>jímka plastová na obetonování  viz. projekt  objem 3m3</t>
  </si>
  <si>
    <t>-1055637782</t>
  </si>
  <si>
    <t>36</t>
  </si>
  <si>
    <t>562301060</t>
  </si>
  <si>
    <t>vstupní otvory do nádrže pro potrubí od Du 32 do 110mm</t>
  </si>
  <si>
    <t>865940634</t>
  </si>
  <si>
    <t>37</t>
  </si>
  <si>
    <t>562301020</t>
  </si>
  <si>
    <t>vlez do plastové nádrže k obetonování hranatý 600 x 600 mm</t>
  </si>
  <si>
    <t>1914869561</t>
  </si>
  <si>
    <t>Vodorovné konstrukce</t>
  </si>
  <si>
    <t>38</t>
  </si>
  <si>
    <t>451573111</t>
  </si>
  <si>
    <t>Lože pod potrubí, stoky a drobné objekty v otevřeném výkopu z písku a štěrkopísku do 63 mm</t>
  </si>
  <si>
    <t>-957890498</t>
  </si>
  <si>
    <t>0,1*0,5*40</t>
  </si>
  <si>
    <t>"přípojka elektro"</t>
  </si>
  <si>
    <t>0,1*0,3*24</t>
  </si>
  <si>
    <t>39</t>
  </si>
  <si>
    <t>564221111</t>
  </si>
  <si>
    <t>Podklad nebo podsyp ze štěrkopísku ŠP s rozprostřením, vlhčením a zhutněním, po zhutnění tl. 80 mm</t>
  </si>
  <si>
    <t>-426521835</t>
  </si>
  <si>
    <t>40</t>
  </si>
  <si>
    <t>564751112</t>
  </si>
  <si>
    <t>Podklad nebo kryt z kameniva hrubého drceného vel. 32-63 mm s rozprostřením a zhutněním, po zhutnění tl. 160 mm</t>
  </si>
  <si>
    <t>640945846</t>
  </si>
  <si>
    <t>41</t>
  </si>
  <si>
    <t>564801111</t>
  </si>
  <si>
    <t>Podklad ze štěrkodrti ŠD s rozprostřením a zhutněním, po zhutnění tl. 30 mm</t>
  </si>
  <si>
    <t>243234689</t>
  </si>
  <si>
    <t>42</t>
  </si>
  <si>
    <t>564811113</t>
  </si>
  <si>
    <t>Podklad ze štěrkodrti ŠD s rozprostřením a zhutněním, po zhutnění tl. 70 mm</t>
  </si>
  <si>
    <t>563710467</t>
  </si>
  <si>
    <t>43</t>
  </si>
  <si>
    <t>564831111</t>
  </si>
  <si>
    <t>Podklad ze štěrkodrti ŠD s rozprostřením a zhutněním, po zhutnění tl. 100 mm</t>
  </si>
  <si>
    <t>-1898776982</t>
  </si>
  <si>
    <t>44</t>
  </si>
  <si>
    <t>564861111</t>
  </si>
  <si>
    <t>Podklad ze štěrkodrti ŠD s rozprostřením a zhutněním, po zhutnění tl. 200 mm</t>
  </si>
  <si>
    <t>-636192465</t>
  </si>
  <si>
    <t>45</t>
  </si>
  <si>
    <t>56519111R</t>
  </si>
  <si>
    <t>Podklad ploch pro tělovýchovu - umělá tráva viz. projekt</t>
  </si>
  <si>
    <t>1398640691</t>
  </si>
  <si>
    <t>46</t>
  </si>
  <si>
    <t>596811122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</si>
  <si>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přes 100 do 300 m2</t>
  </si>
  <si>
    <t>934093644</t>
  </si>
  <si>
    <t>47</t>
  </si>
  <si>
    <t>592453130</t>
  </si>
  <si>
    <t>Dlaždice betonové dlažba zámková (ČSN EN 1338) dlažba vibrolisovaná  standardní povrch (uzavřený hladký povrch) provedení: přírodní tvarově jednoduchá dlažba           20 x 20 x 6</t>
  </si>
  <si>
    <t>CS ÚRS 2016 01</t>
  </si>
  <si>
    <t>-633055570</t>
  </si>
  <si>
    <t>Trubní vedení</t>
  </si>
  <si>
    <t>48</t>
  </si>
  <si>
    <t>871161141</t>
  </si>
  <si>
    <t>Montáž vodovodního potrubí z plastů v otevřeném výkopu z polyetylenu PE 100 svařovaných na tupo SDR 11/PN16 D 32 x 3,0 mm</t>
  </si>
  <si>
    <t>1388106265</t>
  </si>
  <si>
    <t>49</t>
  </si>
  <si>
    <t>286135950</t>
  </si>
  <si>
    <t>potrubí dvouvrstvé PE100 s 10% signalizační vrstvou SDR 11 32x3,0 dl 12m</t>
  </si>
  <si>
    <t>-1210960303</t>
  </si>
  <si>
    <t>50</t>
  </si>
  <si>
    <t>871315211</t>
  </si>
  <si>
    <t>Kanalizační potrubí z tvrdého PVC v otevřeném výkopu ve sklonu do 20 %, hladkého plnostěnného jednovrstvého, tuhost třídy SN 4 DN 160</t>
  </si>
  <si>
    <t>1034950472</t>
  </si>
  <si>
    <t>51</t>
  </si>
  <si>
    <t>R-03</t>
  </si>
  <si>
    <t>Plastová šachtice - přípojka vody</t>
  </si>
  <si>
    <t>ks</t>
  </si>
  <si>
    <t>1374760118</t>
  </si>
  <si>
    <t>52</t>
  </si>
  <si>
    <t>-858037863</t>
  </si>
  <si>
    <t>53</t>
  </si>
  <si>
    <t>746871103</t>
  </si>
  <si>
    <t>m_obruba*2</t>
  </si>
  <si>
    <t>54</t>
  </si>
  <si>
    <t>-732914840</t>
  </si>
  <si>
    <t>PSV</t>
  </si>
  <si>
    <t>Práce a dodávky PSV</t>
  </si>
  <si>
    <t>721</t>
  </si>
  <si>
    <t>Zdravotechnika - vnitřní kanalizace</t>
  </si>
  <si>
    <t>55</t>
  </si>
  <si>
    <t>721242115</t>
  </si>
  <si>
    <t>Lapače střešních splavenin polypropylenové (PP) DN 110</t>
  </si>
  <si>
    <t>-1045814120</t>
  </si>
  <si>
    <t>762</t>
  </si>
  <si>
    <t>Konstrukce tesařské</t>
  </si>
  <si>
    <t>56</t>
  </si>
  <si>
    <t>762083122</t>
  </si>
  <si>
    <t>Práce společné pro tesařské konstrukce impregnace řeziva máčením proti dřevokaznému hmyzu, houbám a plísním, třída ohrožení 3 a 4 (dřevo v exteriéru)</t>
  </si>
  <si>
    <t>-1165495347</t>
  </si>
  <si>
    <t>1,5+2</t>
  </si>
  <si>
    <t>57</t>
  </si>
  <si>
    <t>762123130</t>
  </si>
  <si>
    <t>Montáž konstrukce stěn a příček vázaných z fošen, hranolů, hranolků, průřezové plochy přes 144 do 224 cm2</t>
  </si>
  <si>
    <t>-1969868215</t>
  </si>
  <si>
    <t>2*3+2,2*3+2,2*3+2,98*3</t>
  </si>
  <si>
    <t>58</t>
  </si>
  <si>
    <t>762333132</t>
  </si>
  <si>
    <t>Montáž vázaných konstrukcí krovů střech pultových, sedlových, valbových, stanových nepravidelného půdorysu, z řeziva hraněného průřezové plochy přes 120 do 224 cm2</t>
  </si>
  <si>
    <t>554271529</t>
  </si>
  <si>
    <t>3,1*13+4,6*4</t>
  </si>
  <si>
    <t>59</t>
  </si>
  <si>
    <t>605120110</t>
  </si>
  <si>
    <t>řezivo jehličnaté hranol jakost I nad 120cm2</t>
  </si>
  <si>
    <t>229686011</t>
  </si>
  <si>
    <t>1,5</t>
  </si>
  <si>
    <t>60</t>
  </si>
  <si>
    <t>762131164</t>
  </si>
  <si>
    <t>Montáž bednění stěn z hrubých prken tl. do 32 mm na záklopku, žaluzii nebo krajinami</t>
  </si>
  <si>
    <t>784852411</t>
  </si>
  <si>
    <t>61</t>
  </si>
  <si>
    <t>605151210</t>
  </si>
  <si>
    <t>řezivo jehličnaté boční prkno jakost I.-II. 4-6cm</t>
  </si>
  <si>
    <t>684871506</t>
  </si>
  <si>
    <t>(2*8+2*2,5)*2,5*0,035</t>
  </si>
  <si>
    <t>62</t>
  </si>
  <si>
    <t>762341027</t>
  </si>
  <si>
    <t>Bednění a laťování bednění střech rovných sklonu do 60° s vyřezáním otvorů z dřevoštěpkových desek OSB šroubovaných na krokve na pero a drážku, tloušťky desky 25 mm</t>
  </si>
  <si>
    <t>-1616898207</t>
  </si>
  <si>
    <t>63</t>
  </si>
  <si>
    <t>762395000</t>
  </si>
  <si>
    <t>Spojovací prostředky krovů, bednění a laťování, nadstřešních konstrukcí svory, prkna, hřebíky, pásová ocel, vruty</t>
  </si>
  <si>
    <t>2075802093</t>
  </si>
  <si>
    <t>64</t>
  </si>
  <si>
    <t>998762102</t>
  </si>
  <si>
    <t>Přesun hmot pro konstrukce tesařské stanovený z hmotnosti přesunovaného materiálu vodorovná dopravní vzdálenost do 50 m v objektech výšky přes 6 do 12 m</t>
  </si>
  <si>
    <t>-667308345</t>
  </si>
  <si>
    <t>65</t>
  </si>
  <si>
    <t>R-04</t>
  </si>
  <si>
    <t>Dveře dvojkřídlé, otočné, plné ozn. 101 viz. projekt</t>
  </si>
  <si>
    <t>1854894548</t>
  </si>
  <si>
    <t>764</t>
  </si>
  <si>
    <t>Konstrukce klempířské</t>
  </si>
  <si>
    <t>66</t>
  </si>
  <si>
    <t>764042417</t>
  </si>
  <si>
    <t>Strukturní odddělovací rohož se zabudovanou hydroizolací rš přes 800 mm do 1000 mm</t>
  </si>
  <si>
    <t>-211128181</t>
  </si>
  <si>
    <t>8*3,5</t>
  </si>
  <si>
    <t>67</t>
  </si>
  <si>
    <t>764111641</t>
  </si>
  <si>
    <t>Krytina ze svitků nebo z taškových tabulí z pozinkovaného plechu s povrchovou úpravou s úpravou u okapů, prostupů a výčnělků střechy rovné drážkováním ze svitků rš 670 mm, sklon střechy do 30°</t>
  </si>
  <si>
    <t>-1773537108</t>
  </si>
  <si>
    <t>68</t>
  </si>
  <si>
    <t>764212633</t>
  </si>
  <si>
    <t>Oplechování střešních prvků z pozinkovaného plechu s povrchovou úpravou štítu závětrnou lištou rš 250 mm</t>
  </si>
  <si>
    <t>1109794817</t>
  </si>
  <si>
    <t>8+3,5+3,5</t>
  </si>
  <si>
    <t>69</t>
  </si>
  <si>
    <t>764212663</t>
  </si>
  <si>
    <t>Oplechování střešních prvků z pozinkovaného plechu s povrchovou úpravou okapu okapovým plechem střechy rovné rš 250 mm</t>
  </si>
  <si>
    <t>-2004585233</t>
  </si>
  <si>
    <t>70</t>
  </si>
  <si>
    <t>764511602</t>
  </si>
  <si>
    <t>Žlab podokapní z pozinkovaného plechu s povrchovou úpravou včetně háků a čel půlkruhový rš 330 mm</t>
  </si>
  <si>
    <t>1721433145</t>
  </si>
  <si>
    <t>71</t>
  </si>
  <si>
    <t>764511642</t>
  </si>
  <si>
    <t>Žlab podokapní z pozinkovaného plechu s povrchovou úpravou včetně háků a čel kotlík oválný (trychtýřový), rš žlabu/průměr svodu 330/100 mm</t>
  </si>
  <si>
    <t>-1142308684</t>
  </si>
  <si>
    <t>72</t>
  </si>
  <si>
    <t>764518622</t>
  </si>
  <si>
    <t>Svod z pozinkovaného plechu s upraveným povrchem včetně objímek, kolen a odskoků kruhový, průměru 100 mm</t>
  </si>
  <si>
    <t>644543257</t>
  </si>
  <si>
    <t>73</t>
  </si>
  <si>
    <t>998764101</t>
  </si>
  <si>
    <t>Přesun hmot pro konstrukce klempířské stanovený z hmotnosti přesunovaného materiálu vodorovná dopravní vzdálenost do 50 m v objektech výšky do 6 m</t>
  </si>
  <si>
    <t>-1820025019</t>
  </si>
  <si>
    <t>783</t>
  </si>
  <si>
    <t>Dokončovací práce - nátěry</t>
  </si>
  <si>
    <t>74</t>
  </si>
  <si>
    <t>783201201</t>
  </si>
  <si>
    <t>Příprava podkladu tesařských konstrukcí před provedením nátěru broušení</t>
  </si>
  <si>
    <t>1858365479</t>
  </si>
  <si>
    <t>75</t>
  </si>
  <si>
    <t>783263101</t>
  </si>
  <si>
    <t>Napouštěcí nátěr tesařských konstrukcí zabudovaných do konstrukce jednonásobný olejový</t>
  </si>
  <si>
    <t>569779982</t>
  </si>
  <si>
    <t>76</t>
  </si>
  <si>
    <t>783268111</t>
  </si>
  <si>
    <t>Lazurovací nátěr tesařských konstrukcí dvojnásobný olejový</t>
  </si>
  <si>
    <t>1379069309</t>
  </si>
  <si>
    <t>77</t>
  </si>
  <si>
    <t>R-02</t>
  </si>
  <si>
    <t>D+M mobilní WC</t>
  </si>
  <si>
    <t>-499711552</t>
  </si>
  <si>
    <t>78</t>
  </si>
  <si>
    <t>R-05</t>
  </si>
  <si>
    <t xml:space="preserve">Lajnování a úpravy pro sporty, úpravy: malá kopaná </t>
  </si>
  <si>
    <t>kpl</t>
  </si>
  <si>
    <t>1719959338</t>
  </si>
  <si>
    <t>79</t>
  </si>
  <si>
    <t>R-06</t>
  </si>
  <si>
    <t xml:space="preserve">Lajnování a úpravy pro sporty, úpravy: volejbal </t>
  </si>
  <si>
    <t>1148620223</t>
  </si>
  <si>
    <t>80</t>
  </si>
  <si>
    <t>R-07</t>
  </si>
  <si>
    <t xml:space="preserve">Lajnování a úpravy pro sporty, úpravy: basketball </t>
  </si>
  <si>
    <t>-535002755</t>
  </si>
  <si>
    <t>81</t>
  </si>
  <si>
    <t>R-08</t>
  </si>
  <si>
    <t xml:space="preserve">Lajnování a úpravy pro sporty, úpravy: tenis </t>
  </si>
  <si>
    <t>-2108314899</t>
  </si>
  <si>
    <t>82</t>
  </si>
  <si>
    <t>R-09</t>
  </si>
  <si>
    <t xml:space="preserve">Tenisová sada (sloupky, síť, wimbledon, závaží) </t>
  </si>
  <si>
    <t>-377317520</t>
  </si>
  <si>
    <t>83</t>
  </si>
  <si>
    <t>R-10</t>
  </si>
  <si>
    <t xml:space="preserve">Volejbalové sloupky, síť a anténky </t>
  </si>
  <si>
    <t>-285738678</t>
  </si>
  <si>
    <t>84</t>
  </si>
  <si>
    <t>R-11</t>
  </si>
  <si>
    <t xml:space="preserve">Malá kopaná, branka (3*2m) </t>
  </si>
  <si>
    <t>472859744</t>
  </si>
  <si>
    <t>85</t>
  </si>
  <si>
    <t>R-12</t>
  </si>
  <si>
    <t xml:space="preserve">Koš na basketball 1,2 x 0,9 m </t>
  </si>
  <si>
    <t>2034781270</t>
  </si>
  <si>
    <t>VRN</t>
  </si>
  <si>
    <t>Vedlejší rozpočtové náklady</t>
  </si>
  <si>
    <t>VRN3</t>
  </si>
  <si>
    <t>Zařízení staveniště</t>
  </si>
  <si>
    <t>86</t>
  </si>
  <si>
    <t>030001000</t>
  </si>
  <si>
    <t>Zařízení staveniště včetně jeho přípravy, provozu a likvidace</t>
  </si>
  <si>
    <t>Kč</t>
  </si>
  <si>
    <t>1024</t>
  </si>
  <si>
    <t>-1843209327</t>
  </si>
  <si>
    <t>m3_ornice</t>
  </si>
  <si>
    <t>objem shrnuté ornice</t>
  </si>
  <si>
    <t>516</t>
  </si>
  <si>
    <t>m3_výkop_rygol</t>
  </si>
  <si>
    <t>objem výkopu rygolu</t>
  </si>
  <si>
    <t>12,6</t>
  </si>
  <si>
    <t>m3_výkop_rýh</t>
  </si>
  <si>
    <t>objem výkopu vsakovacích rýh</t>
  </si>
  <si>
    <t>303,75</t>
  </si>
  <si>
    <t>m3_výkop_hřiště</t>
  </si>
  <si>
    <t>objem výkopu celkové pláně</t>
  </si>
  <si>
    <t>874,05</t>
  </si>
  <si>
    <t>m3_cekový_výkop</t>
  </si>
  <si>
    <t>objem celkového výkopu na skládku</t>
  </si>
  <si>
    <t>727,2</t>
  </si>
  <si>
    <t>m3_násyp</t>
  </si>
  <si>
    <t>objem násypu zeminy</t>
  </si>
  <si>
    <t>684</t>
  </si>
  <si>
    <t>m_drenáže</t>
  </si>
  <si>
    <t>délka drenážních trub</t>
  </si>
  <si>
    <t>690</t>
  </si>
  <si>
    <t>0 - Zemní práce</t>
  </si>
  <si>
    <t>112151312</t>
  </si>
  <si>
    <t>Pokácení stromu postupné bez spouštění částí kmene a koruny o průměru na řezné ploše pařezu přes 200 do 300 mm</t>
  </si>
  <si>
    <t>1681952532</t>
  </si>
  <si>
    <t>112201112</t>
  </si>
  <si>
    <t>Odstranění pařezu v rovině nebo na svahu do 1:5 o průměru pařezu na řezné ploše přes 200 do 300 mm</t>
  </si>
  <si>
    <t>1167355145</t>
  </si>
  <si>
    <t>121101103</t>
  </si>
  <si>
    <t>Sejmutí ornice nebo lesní půdy s vodorovným přemístěním na hromady v místě upotřebení nebo na dočasné či trvalé skládky se složením, na vzdálenost přes 100 do 250 m</t>
  </si>
  <si>
    <t>363445274</t>
  </si>
  <si>
    <t>131201102</t>
  </si>
  <si>
    <t>Hloubení nezapažených jam a zářezů s urovnáním dna do předepsaného profilu a spádu v hornině tř. 3 přes 100 do 1 000 m3</t>
  </si>
  <si>
    <t>1900597108</t>
  </si>
  <si>
    <t>-294846856</t>
  </si>
  <si>
    <t>132201102</t>
  </si>
  <si>
    <t>Hloubení zapažených i nezapažených rýh šířky do 600 mm s urovnáním dna do předepsaného profilu a spádu v hornině tř. 3 přes 100 m3</t>
  </si>
  <si>
    <t>-1254770625</t>
  </si>
  <si>
    <t>1006758658</t>
  </si>
  <si>
    <t>132201202</t>
  </si>
  <si>
    <t>Hloubení zapažených i nezapažených rýh šířky přes 600 do 2 000 mm s urovnáním dna do předepsaného profilu a spádu v hornině tř. 3 přes 100 do 1 000 m3 (zasakovací rýhy)</t>
  </si>
  <si>
    <t>439909392</t>
  </si>
  <si>
    <t>132201209</t>
  </si>
  <si>
    <t>Hloubení zapažených i nezapažených rýh šířky přes 600 do 2 000 mm s urovnáním dna do předepsaného profilu a spádu v hornině tř. 3 Příplatek k cenám za lepivost horniny tř. 3 (zasakovací rýhy)</t>
  </si>
  <si>
    <t>-809841645</t>
  </si>
  <si>
    <t>132203302</t>
  </si>
  <si>
    <t>Hloubení rýh pro drény ve sklonu terénu do 15° v jakémkoliv množství, s úpravou do předepsaného spádu, v suchu, mokru i ve vodě sběrné i svodné DN do 200 hloubky do 1,10 m v hornině tř. 3</t>
  </si>
  <si>
    <t>-1929812320</t>
  </si>
  <si>
    <t>162301101</t>
  </si>
  <si>
    <t>Vodorovné přemístění výkopku nebo sypaniny po suchu na obvyklém dopravním prostředku, bez naložení výkopku, avšak se složením bez rozhrnutí z horniny tř. 1 až 4 na vzdálenost přes 50 do 500 m</t>
  </si>
  <si>
    <t>802606174</t>
  </si>
  <si>
    <t>-1995013571</t>
  </si>
  <si>
    <t>167101102</t>
  </si>
  <si>
    <t>Nakládání, skládání a překládání neulehlého výkopku nebo sypaniny nakládání, množství přes 100 m3, z hornin tř. 1 až 4</t>
  </si>
  <si>
    <t>-1689286277</t>
  </si>
  <si>
    <t>171101131</t>
  </si>
  <si>
    <t>Uložení sypaniny do násypů s rozprostřením sypaniny ve vrstvách a s hrubým urovnáním zhutněných s uzavřením povrchu násypu z hornin nesoudržných a soudržných střídavě ukládaných</t>
  </si>
  <si>
    <t>-1155127429</t>
  </si>
  <si>
    <t>-674995293</t>
  </si>
  <si>
    <t>-1822952194</t>
  </si>
  <si>
    <t>453491225</t>
  </si>
  <si>
    <t>"drenáž"</t>
  </si>
  <si>
    <t>0,4*0,5*690</t>
  </si>
  <si>
    <t>-1080563989</t>
  </si>
  <si>
    <t>150,6*2 'Přepočtené koeficientem množství</t>
  </si>
  <si>
    <t>-94541002</t>
  </si>
  <si>
    <t>58333674</t>
  </si>
  <si>
    <t>kamenivo těžené hrubé frakce 16/32</t>
  </si>
  <si>
    <t>-1640007600</t>
  </si>
  <si>
    <t>303,75*2 'Přepočtené koeficientem množství</t>
  </si>
  <si>
    <t>181951102</t>
  </si>
  <si>
    <t>Úprava pláně vyrovnáním výškových rozdílů v hornině tř. 1 až 4 se zhutněním</t>
  </si>
  <si>
    <t>-1049463528</t>
  </si>
  <si>
    <t>40*86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</si>
  <si>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</si>
  <si>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</si>
  <si>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-859947783</t>
  </si>
  <si>
    <t>580</t>
  </si>
  <si>
    <t>212752213</t>
  </si>
  <si>
    <t>Trativody z drenážních trubek se zřízením štěrkopískového lože pod trubky a s jejich obsypem v průměrném celkovém množství do 0,15 m3/m v otevřeném výkopu z trubek plastových flexibilních D přes 100 do 160 mm</t>
  </si>
  <si>
    <t>-941932222</t>
  </si>
  <si>
    <t>110</t>
  </si>
  <si>
    <t>212972112</t>
  </si>
  <si>
    <t>Opláštění drenážních trub filtrační textilií DN 100</t>
  </si>
  <si>
    <t>-422984357</t>
  </si>
  <si>
    <t>212972113</t>
  </si>
  <si>
    <t>Opláštění drenážních trub filtrační textilií DN 160</t>
  </si>
  <si>
    <t>955071340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</si>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</sst>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3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3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8" fillId="0" borderId="2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7" fillId="0" borderId="29" xfId="0" applyFont="1" applyBorder="1" applyAlignment="1" applyProtection="1">
      <alignment vertical="center" wrapText="1"/>
      <protection locked="0"/>
    </xf>
    <xf numFmtId="0" fontId="37" fillId="0" borderId="30" xfId="0" applyFont="1" applyBorder="1" applyAlignment="1" applyProtection="1">
      <alignment vertical="center" wrapText="1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33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vertical="center" wrapText="1"/>
      <protection locked="0"/>
    </xf>
    <xf numFmtId="0" fontId="37" fillId="0" borderId="35" xfId="0" applyFont="1" applyBorder="1" applyAlignment="1" applyProtection="1">
      <alignment vertical="center" wrapText="1"/>
      <protection locked="0"/>
    </xf>
    <xf numFmtId="0" fontId="41" fillId="0" borderId="34" xfId="0" applyFont="1" applyBorder="1" applyAlignment="1" applyProtection="1">
      <alignment vertical="center" wrapText="1"/>
      <protection locked="0"/>
    </xf>
    <xf numFmtId="0" fontId="37" fillId="0" borderId="36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31" xfId="0" applyFont="1" applyBorder="1" applyAlignment="1" applyProtection="1">
      <alignment horizontal="left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0" fillId="0" borderId="35" xfId="0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40" fillId="0" borderId="36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1" xfId="0" applyFont="1" applyBorder="1" applyAlignment="1" applyProtection="1">
      <alignment horizontal="center" vertical="top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0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protection locked="0"/>
    </xf>
    <xf numFmtId="0" fontId="37" fillId="0" borderId="32" xfId="0" applyFont="1" applyBorder="1" applyAlignment="1" applyProtection="1">
      <alignment vertical="top"/>
      <protection locked="0"/>
    </xf>
    <xf numFmtId="0" fontId="37" fillId="0" borderId="33" xfId="0" applyFont="1" applyBorder="1" applyAlignment="1" applyProtection="1">
      <alignment vertical="top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35" xfId="0" applyFont="1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vertical="top"/>
      <protection locked="0"/>
    </xf>
    <xf numFmtId="0" fontId="37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2" borderId="0" xfId="1" applyFont="1" applyFill="1" applyAlignment="1">
      <alignment vertical="center"/>
    </xf>
    <xf numFmtId="0" fontId="40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49" fontId="40" fillId="0" borderId="1" xfId="0" applyNumberFormat="1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6"/>
  <sheetViews>
    <sheetView showGridLines="0" tabSelected="1" workbookViewId="0">
      <pane ySplit="1" topLeftCell="A39" activePane="bottomLeft" state="frozen"/>
      <selection pane="bottomLeft"/>
    </sheetView>
  </sheetViews>
  <sheetFormatPr defaultRowHeight="14.5"/>
  <cols>
    <col min="1" max="1" width="8.375" customWidth="1"/>
    <col min="2" max="2" width="1.625" customWidth="1"/>
    <col min="3" max="3" width="4.125" customWidth="1"/>
    <col min="4" max="33" width="2.625" customWidth="1"/>
    <col min="34" max="34" width="3.375" customWidth="1"/>
    <col min="35" max="35" width="31.625" customWidth="1"/>
    <col min="36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5.625" customWidth="1"/>
    <col min="44" max="44" width="13.625" customWidth="1"/>
    <col min="45" max="47" width="25.875" hidden="1" customWidth="1"/>
    <col min="48" max="52" width="21.625" hidden="1" customWidth="1"/>
    <col min="53" max="53" width="19.125" hidden="1" customWidth="1"/>
    <col min="54" max="54" width="25" hidden="1" customWidth="1"/>
    <col min="55" max="56" width="19.125" hidden="1" customWidth="1"/>
    <col min="57" max="57" width="66.5" customWidth="1"/>
    <col min="71" max="91" width="9.37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7" customHeight="1"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S2" s="23" t="s">
        <v>8</v>
      </c>
      <c r="BT2" s="23" t="s">
        <v>9</v>
      </c>
    </row>
    <row r="3" spans="1:74" ht="7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7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4" t="s">
        <v>16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28"/>
      <c r="AQ5" s="30"/>
      <c r="BE5" s="332" t="s">
        <v>17</v>
      </c>
      <c r="BS5" s="23" t="s">
        <v>8</v>
      </c>
    </row>
    <row r="6" spans="1:74" ht="37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36" t="s">
        <v>19</v>
      </c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28"/>
      <c r="AQ6" s="30"/>
      <c r="BE6" s="333"/>
      <c r="BS6" s="23" t="s">
        <v>8</v>
      </c>
    </row>
    <row r="7" spans="1:74" ht="14.4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33"/>
      <c r="BS7" s="23" t="s">
        <v>8</v>
      </c>
    </row>
    <row r="8" spans="1:74" ht="14.4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33"/>
      <c r="BS8" s="23" t="s">
        <v>8</v>
      </c>
    </row>
    <row r="9" spans="1:74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33"/>
      <c r="BS9" s="23" t="s">
        <v>8</v>
      </c>
    </row>
    <row r="10" spans="1:74" ht="14.4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33"/>
      <c r="BS10" s="23" t="s">
        <v>8</v>
      </c>
    </row>
    <row r="11" spans="1:74" ht="18.5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21</v>
      </c>
      <c r="AO11" s="28"/>
      <c r="AP11" s="28"/>
      <c r="AQ11" s="30"/>
      <c r="BE11" s="333"/>
      <c r="BS11" s="23" t="s">
        <v>8</v>
      </c>
    </row>
    <row r="12" spans="1:74" ht="7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33"/>
      <c r="BS12" s="23" t="s">
        <v>8</v>
      </c>
    </row>
    <row r="13" spans="1:74" ht="14.4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33"/>
      <c r="BS13" s="23" t="s">
        <v>8</v>
      </c>
    </row>
    <row r="14" spans="1:74" ht="12">
      <c r="B14" s="27"/>
      <c r="C14" s="28"/>
      <c r="D14" s="28"/>
      <c r="E14" s="337" t="s">
        <v>32</v>
      </c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33"/>
      <c r="BS14" s="23" t="s">
        <v>8</v>
      </c>
    </row>
    <row r="15" spans="1:74" ht="7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33"/>
      <c r="BS15" s="23" t="s">
        <v>6</v>
      </c>
    </row>
    <row r="16" spans="1:74" ht="14.4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34</v>
      </c>
      <c r="AO16" s="28"/>
      <c r="AP16" s="28"/>
      <c r="AQ16" s="30"/>
      <c r="BE16" s="333"/>
      <c r="BS16" s="23" t="s">
        <v>6</v>
      </c>
    </row>
    <row r="17" spans="2:71" ht="18.5" customHeight="1">
      <c r="B17" s="27"/>
      <c r="C17" s="28"/>
      <c r="D17" s="28"/>
      <c r="E17" s="34" t="s">
        <v>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36</v>
      </c>
      <c r="AO17" s="28"/>
      <c r="AP17" s="28"/>
      <c r="AQ17" s="30"/>
      <c r="BE17" s="333"/>
      <c r="BS17" s="23" t="s">
        <v>37</v>
      </c>
    </row>
    <row r="18" spans="2:71" ht="7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33"/>
      <c r="BS18" s="23" t="s">
        <v>8</v>
      </c>
    </row>
    <row r="19" spans="2:71" ht="14.4" customHeight="1">
      <c r="B19" s="27"/>
      <c r="C19" s="28"/>
      <c r="D19" s="36" t="s">
        <v>38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33"/>
      <c r="BS19" s="23" t="s">
        <v>8</v>
      </c>
    </row>
    <row r="20" spans="2:71" ht="57" customHeight="1">
      <c r="B20" s="27"/>
      <c r="C20" s="28"/>
      <c r="D20" s="28"/>
      <c r="E20" s="339" t="s">
        <v>39</v>
      </c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28"/>
      <c r="AP20" s="28"/>
      <c r="AQ20" s="30"/>
      <c r="BE20" s="333"/>
      <c r="BS20" s="23" t="s">
        <v>6</v>
      </c>
    </row>
    <row r="21" spans="2:71" ht="7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33"/>
    </row>
    <row r="22" spans="2:71" ht="7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33"/>
    </row>
    <row r="23" spans="2:71" s="1" customFormat="1" ht="25.9" customHeight="1">
      <c r="B23" s="40"/>
      <c r="C23" s="41"/>
      <c r="D23" s="42" t="s">
        <v>40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40">
        <f>ROUND(AG51,2)</f>
        <v>0</v>
      </c>
      <c r="AL23" s="341"/>
      <c r="AM23" s="341"/>
      <c r="AN23" s="341"/>
      <c r="AO23" s="341"/>
      <c r="AP23" s="41"/>
      <c r="AQ23" s="44"/>
      <c r="BE23" s="333"/>
    </row>
    <row r="24" spans="2:71" s="1" customFormat="1" ht="7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33"/>
    </row>
    <row r="25" spans="2:71" s="1" customFormat="1" ht="12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42" t="s">
        <v>41</v>
      </c>
      <c r="M25" s="342"/>
      <c r="N25" s="342"/>
      <c r="O25" s="342"/>
      <c r="P25" s="41"/>
      <c r="Q25" s="41"/>
      <c r="R25" s="41"/>
      <c r="S25" s="41"/>
      <c r="T25" s="41"/>
      <c r="U25" s="41"/>
      <c r="V25" s="41"/>
      <c r="W25" s="342" t="s">
        <v>42</v>
      </c>
      <c r="X25" s="342"/>
      <c r="Y25" s="342"/>
      <c r="Z25" s="342"/>
      <c r="AA25" s="342"/>
      <c r="AB25" s="342"/>
      <c r="AC25" s="342"/>
      <c r="AD25" s="342"/>
      <c r="AE25" s="342"/>
      <c r="AF25" s="41"/>
      <c r="AG25" s="41"/>
      <c r="AH25" s="41"/>
      <c r="AI25" s="41"/>
      <c r="AJ25" s="41"/>
      <c r="AK25" s="342" t="s">
        <v>43</v>
      </c>
      <c r="AL25" s="342"/>
      <c r="AM25" s="342"/>
      <c r="AN25" s="342"/>
      <c r="AO25" s="342"/>
      <c r="AP25" s="41"/>
      <c r="AQ25" s="44"/>
      <c r="BE25" s="333"/>
    </row>
    <row r="26" spans="2:71" s="2" customFormat="1" ht="14.4" customHeight="1">
      <c r="B26" s="46"/>
      <c r="C26" s="47"/>
      <c r="D26" s="48" t="s">
        <v>44</v>
      </c>
      <c r="E26" s="47"/>
      <c r="F26" s="48" t="s">
        <v>45</v>
      </c>
      <c r="G26" s="47"/>
      <c r="H26" s="47"/>
      <c r="I26" s="47"/>
      <c r="J26" s="47"/>
      <c r="K26" s="47"/>
      <c r="L26" s="343">
        <v>0.21</v>
      </c>
      <c r="M26" s="344"/>
      <c r="N26" s="344"/>
      <c r="O26" s="344"/>
      <c r="P26" s="47"/>
      <c r="Q26" s="47"/>
      <c r="R26" s="47"/>
      <c r="S26" s="47"/>
      <c r="T26" s="47"/>
      <c r="U26" s="47"/>
      <c r="V26" s="47"/>
      <c r="W26" s="345">
        <f>ROUND(AZ51,2)</f>
        <v>0</v>
      </c>
      <c r="X26" s="344"/>
      <c r="Y26" s="344"/>
      <c r="Z26" s="344"/>
      <c r="AA26" s="344"/>
      <c r="AB26" s="344"/>
      <c r="AC26" s="344"/>
      <c r="AD26" s="344"/>
      <c r="AE26" s="344"/>
      <c r="AF26" s="47"/>
      <c r="AG26" s="47"/>
      <c r="AH26" s="47"/>
      <c r="AI26" s="47"/>
      <c r="AJ26" s="47"/>
      <c r="AK26" s="345">
        <f>ROUND(AV51,2)</f>
        <v>0</v>
      </c>
      <c r="AL26" s="344"/>
      <c r="AM26" s="344"/>
      <c r="AN26" s="344"/>
      <c r="AO26" s="344"/>
      <c r="AP26" s="47"/>
      <c r="AQ26" s="49"/>
      <c r="BE26" s="333"/>
    </row>
    <row r="27" spans="2:71" s="2" customFormat="1" ht="14.4" customHeight="1">
      <c r="B27" s="46"/>
      <c r="C27" s="47"/>
      <c r="D27" s="47"/>
      <c r="E27" s="47"/>
      <c r="F27" s="48" t="s">
        <v>46</v>
      </c>
      <c r="G27" s="47"/>
      <c r="H27" s="47"/>
      <c r="I27" s="47"/>
      <c r="J27" s="47"/>
      <c r="K27" s="47"/>
      <c r="L27" s="343">
        <v>0.15</v>
      </c>
      <c r="M27" s="344"/>
      <c r="N27" s="344"/>
      <c r="O27" s="344"/>
      <c r="P27" s="47"/>
      <c r="Q27" s="47"/>
      <c r="R27" s="47"/>
      <c r="S27" s="47"/>
      <c r="T27" s="47"/>
      <c r="U27" s="47"/>
      <c r="V27" s="47"/>
      <c r="W27" s="345">
        <f>ROUND(BA51,2)</f>
        <v>0</v>
      </c>
      <c r="X27" s="344"/>
      <c r="Y27" s="344"/>
      <c r="Z27" s="344"/>
      <c r="AA27" s="344"/>
      <c r="AB27" s="344"/>
      <c r="AC27" s="344"/>
      <c r="AD27" s="344"/>
      <c r="AE27" s="344"/>
      <c r="AF27" s="47"/>
      <c r="AG27" s="47"/>
      <c r="AH27" s="47"/>
      <c r="AI27" s="47"/>
      <c r="AJ27" s="47"/>
      <c r="AK27" s="345">
        <f>ROUND(AW51,2)</f>
        <v>0</v>
      </c>
      <c r="AL27" s="344"/>
      <c r="AM27" s="344"/>
      <c r="AN27" s="344"/>
      <c r="AO27" s="344"/>
      <c r="AP27" s="47"/>
      <c r="AQ27" s="49"/>
      <c r="BE27" s="333"/>
    </row>
    <row r="28" spans="2:71" s="2" customFormat="1" ht="14.4" hidden="1" customHeight="1">
      <c r="B28" s="46"/>
      <c r="C28" s="47"/>
      <c r="D28" s="47"/>
      <c r="E28" s="47"/>
      <c r="F28" s="48" t="s">
        <v>47</v>
      </c>
      <c r="G28" s="47"/>
      <c r="H28" s="47"/>
      <c r="I28" s="47"/>
      <c r="J28" s="47"/>
      <c r="K28" s="47"/>
      <c r="L28" s="343">
        <v>0.21</v>
      </c>
      <c r="M28" s="344"/>
      <c r="N28" s="344"/>
      <c r="O28" s="344"/>
      <c r="P28" s="47"/>
      <c r="Q28" s="47"/>
      <c r="R28" s="47"/>
      <c r="S28" s="47"/>
      <c r="T28" s="47"/>
      <c r="U28" s="47"/>
      <c r="V28" s="47"/>
      <c r="W28" s="345">
        <f>ROUND(BB51,2)</f>
        <v>0</v>
      </c>
      <c r="X28" s="344"/>
      <c r="Y28" s="344"/>
      <c r="Z28" s="344"/>
      <c r="AA28" s="344"/>
      <c r="AB28" s="344"/>
      <c r="AC28" s="344"/>
      <c r="AD28" s="344"/>
      <c r="AE28" s="344"/>
      <c r="AF28" s="47"/>
      <c r="AG28" s="47"/>
      <c r="AH28" s="47"/>
      <c r="AI28" s="47"/>
      <c r="AJ28" s="47"/>
      <c r="AK28" s="345">
        <v>0</v>
      </c>
      <c r="AL28" s="344"/>
      <c r="AM28" s="344"/>
      <c r="AN28" s="344"/>
      <c r="AO28" s="344"/>
      <c r="AP28" s="47"/>
      <c r="AQ28" s="49"/>
      <c r="BE28" s="333"/>
    </row>
    <row r="29" spans="2:71" s="2" customFormat="1" ht="14.4" hidden="1" customHeight="1">
      <c r="B29" s="46"/>
      <c r="C29" s="47"/>
      <c r="D29" s="47"/>
      <c r="E29" s="47"/>
      <c r="F29" s="48" t="s">
        <v>48</v>
      </c>
      <c r="G29" s="47"/>
      <c r="H29" s="47"/>
      <c r="I29" s="47"/>
      <c r="J29" s="47"/>
      <c r="K29" s="47"/>
      <c r="L29" s="343">
        <v>0.15</v>
      </c>
      <c r="M29" s="344"/>
      <c r="N29" s="344"/>
      <c r="O29" s="344"/>
      <c r="P29" s="47"/>
      <c r="Q29" s="47"/>
      <c r="R29" s="47"/>
      <c r="S29" s="47"/>
      <c r="T29" s="47"/>
      <c r="U29" s="47"/>
      <c r="V29" s="47"/>
      <c r="W29" s="345">
        <f>ROUND(BC51,2)</f>
        <v>0</v>
      </c>
      <c r="X29" s="344"/>
      <c r="Y29" s="344"/>
      <c r="Z29" s="344"/>
      <c r="AA29" s="344"/>
      <c r="AB29" s="344"/>
      <c r="AC29" s="344"/>
      <c r="AD29" s="344"/>
      <c r="AE29" s="344"/>
      <c r="AF29" s="47"/>
      <c r="AG29" s="47"/>
      <c r="AH29" s="47"/>
      <c r="AI29" s="47"/>
      <c r="AJ29" s="47"/>
      <c r="AK29" s="345">
        <v>0</v>
      </c>
      <c r="AL29" s="344"/>
      <c r="AM29" s="344"/>
      <c r="AN29" s="344"/>
      <c r="AO29" s="344"/>
      <c r="AP29" s="47"/>
      <c r="AQ29" s="49"/>
      <c r="BE29" s="333"/>
    </row>
    <row r="30" spans="2:71" s="2" customFormat="1" ht="14.4" hidden="1" customHeight="1">
      <c r="B30" s="46"/>
      <c r="C30" s="47"/>
      <c r="D30" s="47"/>
      <c r="E30" s="47"/>
      <c r="F30" s="48" t="s">
        <v>49</v>
      </c>
      <c r="G30" s="47"/>
      <c r="H30" s="47"/>
      <c r="I30" s="47"/>
      <c r="J30" s="47"/>
      <c r="K30" s="47"/>
      <c r="L30" s="343">
        <v>0</v>
      </c>
      <c r="M30" s="344"/>
      <c r="N30" s="344"/>
      <c r="O30" s="344"/>
      <c r="P30" s="47"/>
      <c r="Q30" s="47"/>
      <c r="R30" s="47"/>
      <c r="S30" s="47"/>
      <c r="T30" s="47"/>
      <c r="U30" s="47"/>
      <c r="V30" s="47"/>
      <c r="W30" s="345">
        <f>ROUND(BD51,2)</f>
        <v>0</v>
      </c>
      <c r="X30" s="344"/>
      <c r="Y30" s="344"/>
      <c r="Z30" s="344"/>
      <c r="AA30" s="344"/>
      <c r="AB30" s="344"/>
      <c r="AC30" s="344"/>
      <c r="AD30" s="344"/>
      <c r="AE30" s="344"/>
      <c r="AF30" s="47"/>
      <c r="AG30" s="47"/>
      <c r="AH30" s="47"/>
      <c r="AI30" s="47"/>
      <c r="AJ30" s="47"/>
      <c r="AK30" s="345">
        <v>0</v>
      </c>
      <c r="AL30" s="344"/>
      <c r="AM30" s="344"/>
      <c r="AN30" s="344"/>
      <c r="AO30" s="344"/>
      <c r="AP30" s="47"/>
      <c r="AQ30" s="49"/>
      <c r="BE30" s="333"/>
    </row>
    <row r="31" spans="2:71" s="1" customFormat="1" ht="7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33"/>
    </row>
    <row r="32" spans="2:71" s="1" customFormat="1" ht="25.9" customHeight="1">
      <c r="B32" s="40"/>
      <c r="C32" s="50"/>
      <c r="D32" s="51" t="s">
        <v>50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51</v>
      </c>
      <c r="U32" s="52"/>
      <c r="V32" s="52"/>
      <c r="W32" s="52"/>
      <c r="X32" s="346" t="s">
        <v>52</v>
      </c>
      <c r="Y32" s="347"/>
      <c r="Z32" s="347"/>
      <c r="AA32" s="347"/>
      <c r="AB32" s="347"/>
      <c r="AC32" s="52"/>
      <c r="AD32" s="52"/>
      <c r="AE32" s="52"/>
      <c r="AF32" s="52"/>
      <c r="AG32" s="52"/>
      <c r="AH32" s="52"/>
      <c r="AI32" s="52"/>
      <c r="AJ32" s="52"/>
      <c r="AK32" s="348">
        <f>SUM(AK23:AK30)</f>
        <v>0</v>
      </c>
      <c r="AL32" s="347"/>
      <c r="AM32" s="347"/>
      <c r="AN32" s="347"/>
      <c r="AO32" s="349"/>
      <c r="AP32" s="50"/>
      <c r="AQ32" s="54"/>
      <c r="BE32" s="333"/>
    </row>
    <row r="33" spans="2:56" s="1" customFormat="1" ht="7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7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7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7" customHeight="1">
      <c r="B39" s="40"/>
      <c r="C39" s="61" t="s">
        <v>53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7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20-08-18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7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50" t="str">
        <f>K6</f>
        <v>VÍCEÚČELOVÉ SPORTOVNÍ HŘIŠTĚ V OBCI DOUBRAVA</v>
      </c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69"/>
      <c r="AQ42" s="69"/>
      <c r="AR42" s="70"/>
    </row>
    <row r="43" spans="2:56" s="1" customFormat="1" ht="7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 ht="12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 xml:space="preserve"> 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52" t="str">
        <f>IF(AN8= "","",AN8)</f>
        <v>4. 9. 2018</v>
      </c>
      <c r="AN44" s="352"/>
      <c r="AO44" s="62"/>
      <c r="AP44" s="62"/>
      <c r="AQ44" s="62"/>
      <c r="AR44" s="60"/>
    </row>
    <row r="45" spans="2:56" s="1" customFormat="1" ht="7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 ht="12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Obec Doubrava 599, 735 33 Doubrava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33</v>
      </c>
      <c r="AJ46" s="62"/>
      <c r="AK46" s="62"/>
      <c r="AL46" s="62"/>
      <c r="AM46" s="353" t="str">
        <f>IF(E17="","",E17)</f>
        <v>Projekční ateliér-Ing. Zelinka s.r.o</v>
      </c>
      <c r="AN46" s="353"/>
      <c r="AO46" s="353"/>
      <c r="AP46" s="353"/>
      <c r="AQ46" s="62"/>
      <c r="AR46" s="60"/>
      <c r="AS46" s="354" t="s">
        <v>54</v>
      </c>
      <c r="AT46" s="355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 ht="12">
      <c r="B47" s="40"/>
      <c r="C47" s="64" t="s">
        <v>31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56"/>
      <c r="AT47" s="357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75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58"/>
      <c r="AT48" s="359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60" t="s">
        <v>55</v>
      </c>
      <c r="D49" s="361"/>
      <c r="E49" s="361"/>
      <c r="F49" s="361"/>
      <c r="G49" s="361"/>
      <c r="H49" s="78"/>
      <c r="I49" s="362" t="s">
        <v>56</v>
      </c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3" t="s">
        <v>57</v>
      </c>
      <c r="AH49" s="361"/>
      <c r="AI49" s="361"/>
      <c r="AJ49" s="361"/>
      <c r="AK49" s="361"/>
      <c r="AL49" s="361"/>
      <c r="AM49" s="361"/>
      <c r="AN49" s="362" t="s">
        <v>58</v>
      </c>
      <c r="AO49" s="361"/>
      <c r="AP49" s="361"/>
      <c r="AQ49" s="79" t="s">
        <v>59</v>
      </c>
      <c r="AR49" s="60"/>
      <c r="AS49" s="80" t="s">
        <v>60</v>
      </c>
      <c r="AT49" s="81" t="s">
        <v>61</v>
      </c>
      <c r="AU49" s="81" t="s">
        <v>62</v>
      </c>
      <c r="AV49" s="81" t="s">
        <v>63</v>
      </c>
      <c r="AW49" s="81" t="s">
        <v>64</v>
      </c>
      <c r="AX49" s="81" t="s">
        <v>65</v>
      </c>
      <c r="AY49" s="81" t="s">
        <v>66</v>
      </c>
      <c r="AZ49" s="81" t="s">
        <v>67</v>
      </c>
      <c r="BA49" s="81" t="s">
        <v>68</v>
      </c>
      <c r="BB49" s="81" t="s">
        <v>69</v>
      </c>
      <c r="BC49" s="81" t="s">
        <v>70</v>
      </c>
      <c r="BD49" s="82" t="s">
        <v>71</v>
      </c>
    </row>
    <row r="50" spans="1:91" s="1" customFormat="1" ht="10.75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" customHeight="1">
      <c r="B51" s="67"/>
      <c r="C51" s="86" t="s">
        <v>72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67">
        <f>ROUND(SUM(AG52:AG54),2)</f>
        <v>0</v>
      </c>
      <c r="AH51" s="367"/>
      <c r="AI51" s="367"/>
      <c r="AJ51" s="367"/>
      <c r="AK51" s="367"/>
      <c r="AL51" s="367"/>
      <c r="AM51" s="367"/>
      <c r="AN51" s="368">
        <f>SUM(AG51,AT51)</f>
        <v>0</v>
      </c>
      <c r="AO51" s="368"/>
      <c r="AP51" s="368"/>
      <c r="AQ51" s="88" t="s">
        <v>21</v>
      </c>
      <c r="AR51" s="70"/>
      <c r="AS51" s="89">
        <f>ROUND(SUM(AS52:AS54),2)</f>
        <v>0</v>
      </c>
      <c r="AT51" s="90">
        <f>ROUND(SUM(AV51:AW51),2)</f>
        <v>0</v>
      </c>
      <c r="AU51" s="91">
        <f>ROUND(SUM(AU52:AU54),5)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ROUND(SUM(AZ52:AZ54),2)</f>
        <v>0</v>
      </c>
      <c r="BA51" s="90">
        <f>ROUND(SUM(BA52:BA54),2)</f>
        <v>0</v>
      </c>
      <c r="BB51" s="90">
        <f>ROUND(SUM(BB52:BB54),2)</f>
        <v>0</v>
      </c>
      <c r="BC51" s="90">
        <f>ROUND(SUM(BC52:BC54),2)</f>
        <v>0</v>
      </c>
      <c r="BD51" s="92">
        <f>ROUND(SUM(BD52:BD54),2)</f>
        <v>0</v>
      </c>
      <c r="BS51" s="93" t="s">
        <v>73</v>
      </c>
      <c r="BT51" s="93" t="s">
        <v>74</v>
      </c>
      <c r="BU51" s="94" t="s">
        <v>75</v>
      </c>
      <c r="BV51" s="93" t="s">
        <v>76</v>
      </c>
      <c r="BW51" s="93" t="s">
        <v>7</v>
      </c>
      <c r="BX51" s="93" t="s">
        <v>77</v>
      </c>
      <c r="CL51" s="93" t="s">
        <v>21</v>
      </c>
    </row>
    <row r="52" spans="1:91" s="5" customFormat="1" ht="16.5" customHeight="1">
      <c r="A52" s="95" t="s">
        <v>78</v>
      </c>
      <c r="B52" s="96"/>
      <c r="C52" s="97"/>
      <c r="D52" s="366" t="s">
        <v>79</v>
      </c>
      <c r="E52" s="366"/>
      <c r="F52" s="366"/>
      <c r="G52" s="366"/>
      <c r="H52" s="366"/>
      <c r="I52" s="98"/>
      <c r="J52" s="366" t="s">
        <v>80</v>
      </c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4">
        <f>'1 - 1. etapa běžecká dráh...'!J27</f>
        <v>0</v>
      </c>
      <c r="AH52" s="365"/>
      <c r="AI52" s="365"/>
      <c r="AJ52" s="365"/>
      <c r="AK52" s="365"/>
      <c r="AL52" s="365"/>
      <c r="AM52" s="365"/>
      <c r="AN52" s="364">
        <f>SUM(AG52,AT52)</f>
        <v>0</v>
      </c>
      <c r="AO52" s="365"/>
      <c r="AP52" s="365"/>
      <c r="AQ52" s="99" t="s">
        <v>81</v>
      </c>
      <c r="AR52" s="100"/>
      <c r="AS52" s="101">
        <v>0</v>
      </c>
      <c r="AT52" s="102">
        <f>ROUND(SUM(AV52:AW52),2)</f>
        <v>0</v>
      </c>
      <c r="AU52" s="103">
        <f>'1 - 1. etapa běžecká dráh...'!P81</f>
        <v>0</v>
      </c>
      <c r="AV52" s="102">
        <f>'1 - 1. etapa běžecká dráh...'!J30</f>
        <v>0</v>
      </c>
      <c r="AW52" s="102">
        <f>'1 - 1. etapa běžecká dráh...'!J31</f>
        <v>0</v>
      </c>
      <c r="AX52" s="102">
        <f>'1 - 1. etapa běžecká dráh...'!J32</f>
        <v>0</v>
      </c>
      <c r="AY52" s="102">
        <f>'1 - 1. etapa běžecká dráh...'!J33</f>
        <v>0</v>
      </c>
      <c r="AZ52" s="102">
        <f>'1 - 1. etapa běžecká dráh...'!F30</f>
        <v>0</v>
      </c>
      <c r="BA52" s="102">
        <f>'1 - 1. etapa běžecká dráh...'!F31</f>
        <v>0</v>
      </c>
      <c r="BB52" s="102">
        <f>'1 - 1. etapa běžecká dráh...'!F32</f>
        <v>0</v>
      </c>
      <c r="BC52" s="102">
        <f>'1 - 1. etapa běžecká dráh...'!F33</f>
        <v>0</v>
      </c>
      <c r="BD52" s="104">
        <f>'1 - 1. etapa běžecká dráh...'!F34</f>
        <v>0</v>
      </c>
      <c r="BT52" s="105" t="s">
        <v>79</v>
      </c>
      <c r="BV52" s="105" t="s">
        <v>76</v>
      </c>
      <c r="BW52" s="105" t="s">
        <v>82</v>
      </c>
      <c r="BX52" s="105" t="s">
        <v>7</v>
      </c>
      <c r="CL52" s="105" t="s">
        <v>21</v>
      </c>
      <c r="CM52" s="105" t="s">
        <v>83</v>
      </c>
    </row>
    <row r="53" spans="1:91" s="5" customFormat="1" ht="16.5" customHeight="1">
      <c r="A53" s="95" t="s">
        <v>78</v>
      </c>
      <c r="B53" s="96"/>
      <c r="C53" s="97"/>
      <c r="D53" s="366" t="s">
        <v>83</v>
      </c>
      <c r="E53" s="366"/>
      <c r="F53" s="366"/>
      <c r="G53" s="366"/>
      <c r="H53" s="366"/>
      <c r="I53" s="98"/>
      <c r="J53" s="366" t="s">
        <v>84</v>
      </c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4">
        <f>'2 - 2. etapa víceúčelové ...'!J27</f>
        <v>0</v>
      </c>
      <c r="AH53" s="365"/>
      <c r="AI53" s="365"/>
      <c r="AJ53" s="365"/>
      <c r="AK53" s="365"/>
      <c r="AL53" s="365"/>
      <c r="AM53" s="365"/>
      <c r="AN53" s="364">
        <f>SUM(AG53,AT53)</f>
        <v>0</v>
      </c>
      <c r="AO53" s="365"/>
      <c r="AP53" s="365"/>
      <c r="AQ53" s="99" t="s">
        <v>81</v>
      </c>
      <c r="AR53" s="100"/>
      <c r="AS53" s="101">
        <v>0</v>
      </c>
      <c r="AT53" s="102">
        <f>ROUND(SUM(AV53:AW53),2)</f>
        <v>0</v>
      </c>
      <c r="AU53" s="103">
        <f>'2 - 2. etapa víceúčelové ...'!P93</f>
        <v>0</v>
      </c>
      <c r="AV53" s="102">
        <f>'2 - 2. etapa víceúčelové ...'!J30</f>
        <v>0</v>
      </c>
      <c r="AW53" s="102">
        <f>'2 - 2. etapa víceúčelové ...'!J31</f>
        <v>0</v>
      </c>
      <c r="AX53" s="102">
        <f>'2 - 2. etapa víceúčelové ...'!J32</f>
        <v>0</v>
      </c>
      <c r="AY53" s="102">
        <f>'2 - 2. etapa víceúčelové ...'!J33</f>
        <v>0</v>
      </c>
      <c r="AZ53" s="102">
        <f>'2 - 2. etapa víceúčelové ...'!F30</f>
        <v>0</v>
      </c>
      <c r="BA53" s="102">
        <f>'2 - 2. etapa víceúčelové ...'!F31</f>
        <v>0</v>
      </c>
      <c r="BB53" s="102">
        <f>'2 - 2. etapa víceúčelové ...'!F32</f>
        <v>0</v>
      </c>
      <c r="BC53" s="102">
        <f>'2 - 2. etapa víceúčelové ...'!F33</f>
        <v>0</v>
      </c>
      <c r="BD53" s="104">
        <f>'2 - 2. etapa víceúčelové ...'!F34</f>
        <v>0</v>
      </c>
      <c r="BT53" s="105" t="s">
        <v>79</v>
      </c>
      <c r="BV53" s="105" t="s">
        <v>76</v>
      </c>
      <c r="BW53" s="105" t="s">
        <v>85</v>
      </c>
      <c r="BX53" s="105" t="s">
        <v>7</v>
      </c>
      <c r="CL53" s="105" t="s">
        <v>21</v>
      </c>
      <c r="CM53" s="105" t="s">
        <v>83</v>
      </c>
    </row>
    <row r="54" spans="1:91" s="5" customFormat="1" ht="16.5" customHeight="1">
      <c r="A54" s="95" t="s">
        <v>78</v>
      </c>
      <c r="B54" s="96"/>
      <c r="C54" s="97"/>
      <c r="D54" s="366" t="s">
        <v>74</v>
      </c>
      <c r="E54" s="366"/>
      <c r="F54" s="366"/>
      <c r="G54" s="366"/>
      <c r="H54" s="366"/>
      <c r="I54" s="98"/>
      <c r="J54" s="366" t="s">
        <v>86</v>
      </c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4">
        <f>'0 - Zemní práce'!J27</f>
        <v>0</v>
      </c>
      <c r="AH54" s="365"/>
      <c r="AI54" s="365"/>
      <c r="AJ54" s="365"/>
      <c r="AK54" s="365"/>
      <c r="AL54" s="365"/>
      <c r="AM54" s="365"/>
      <c r="AN54" s="364">
        <f>SUM(AG54,AT54)</f>
        <v>0</v>
      </c>
      <c r="AO54" s="365"/>
      <c r="AP54" s="365"/>
      <c r="AQ54" s="99" t="s">
        <v>81</v>
      </c>
      <c r="AR54" s="100"/>
      <c r="AS54" s="106">
        <v>0</v>
      </c>
      <c r="AT54" s="107">
        <f>ROUND(SUM(AV54:AW54),2)</f>
        <v>0</v>
      </c>
      <c r="AU54" s="108">
        <f>'0 - Zemní práce'!P79</f>
        <v>0</v>
      </c>
      <c r="AV54" s="107">
        <f>'0 - Zemní práce'!J30</f>
        <v>0</v>
      </c>
      <c r="AW54" s="107">
        <f>'0 - Zemní práce'!J31</f>
        <v>0</v>
      </c>
      <c r="AX54" s="107">
        <f>'0 - Zemní práce'!J32</f>
        <v>0</v>
      </c>
      <c r="AY54" s="107">
        <f>'0 - Zemní práce'!J33</f>
        <v>0</v>
      </c>
      <c r="AZ54" s="107">
        <f>'0 - Zemní práce'!F30</f>
        <v>0</v>
      </c>
      <c r="BA54" s="107">
        <f>'0 - Zemní práce'!F31</f>
        <v>0</v>
      </c>
      <c r="BB54" s="107">
        <f>'0 - Zemní práce'!F32</f>
        <v>0</v>
      </c>
      <c r="BC54" s="107">
        <f>'0 - Zemní práce'!F33</f>
        <v>0</v>
      </c>
      <c r="BD54" s="109">
        <f>'0 - Zemní práce'!F34</f>
        <v>0</v>
      </c>
      <c r="BT54" s="105" t="s">
        <v>79</v>
      </c>
      <c r="BV54" s="105" t="s">
        <v>76</v>
      </c>
      <c r="BW54" s="105" t="s">
        <v>87</v>
      </c>
      <c r="BX54" s="105" t="s">
        <v>7</v>
      </c>
      <c r="CL54" s="105" t="s">
        <v>21</v>
      </c>
      <c r="CM54" s="105" t="s">
        <v>83</v>
      </c>
    </row>
    <row r="55" spans="1:91" s="1" customFormat="1" ht="30" customHeight="1">
      <c r="B55" s="40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0"/>
    </row>
    <row r="56" spans="1:91" s="1" customFormat="1" ht="7" customHeight="1"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60"/>
    </row>
  </sheetData>
  <sheetProtection algorithmName="SHA-512" hashValue="GSoBGb2Bh+Qz4uw5Oa2mjVfSUf3EWehEDN15e3RWUuTcT+VIRGSiyJJEo2NX5pPdEIchip5dHe4cXpCYkVlQ6Q==" saltValue="tCvNDyrPKcNBY6eA0AnDtzXooVDWdJguHqi0/2wxiQMku1TuZCuMIzgeWDxdgRtgzIUr1REeKEPO03l4wBpmQQ==" spinCount="100000" sheet="1" objects="1" scenarios="1" formatColumns="0" formatRows="0"/>
  <mergeCells count="49">
    <mergeCell ref="AR2:BE2"/>
    <mergeCell ref="AN54:AP54"/>
    <mergeCell ref="AG54:AM54"/>
    <mergeCell ref="D54:H54"/>
    <mergeCell ref="J54:AF54"/>
    <mergeCell ref="AG51:AM51"/>
    <mergeCell ref="AN51:AP51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1 - 1. etapa běžecká dráh...'!C2" display="/"/>
    <hyperlink ref="A53" location="'2 - 2. etapa víceúčelové ...'!C2" display="/"/>
    <hyperlink ref="A54" location="'0 - Zemní práce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10"/>
  <sheetViews>
    <sheetView showGridLines="0" workbookViewId="0">
      <pane ySplit="1" topLeftCell="A2" activePane="bottomLeft" state="frozen"/>
      <selection pane="bottomLeft"/>
    </sheetView>
  </sheetViews>
  <sheetFormatPr defaultRowHeight="14.5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9" width="12.625" style="110" customWidth="1"/>
    <col min="10" max="10" width="23.5" customWidth="1"/>
    <col min="11" max="11" width="15.5" customWidth="1"/>
    <col min="13" max="18" width="9.375" hidden="1"/>
    <col min="19" max="19" width="8.125" hidden="1" customWidth="1"/>
    <col min="20" max="20" width="29.625" hidden="1" customWidth="1"/>
    <col min="21" max="21" width="16.375" hidden="1" customWidth="1"/>
    <col min="22" max="22" width="12.375" customWidth="1"/>
    <col min="23" max="23" width="16.375" customWidth="1"/>
    <col min="24" max="24" width="12.375" customWidth="1"/>
    <col min="25" max="25" width="15" customWidth="1"/>
    <col min="26" max="26" width="11" customWidth="1"/>
    <col min="27" max="27" width="15" customWidth="1"/>
    <col min="28" max="28" width="16.37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88</v>
      </c>
      <c r="G1" s="378" t="s">
        <v>89</v>
      </c>
      <c r="H1" s="378"/>
      <c r="I1" s="114"/>
      <c r="J1" s="113" t="s">
        <v>90</v>
      </c>
      <c r="K1" s="112" t="s">
        <v>91</v>
      </c>
      <c r="L1" s="113" t="s">
        <v>92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7" customHeight="1"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AT2" s="23" t="s">
        <v>82</v>
      </c>
      <c r="AZ2" s="115" t="s">
        <v>93</v>
      </c>
      <c r="BA2" s="115" t="s">
        <v>94</v>
      </c>
      <c r="BB2" s="115" t="s">
        <v>95</v>
      </c>
      <c r="BC2" s="115" t="s">
        <v>96</v>
      </c>
      <c r="BD2" s="115" t="s">
        <v>97</v>
      </c>
    </row>
    <row r="3" spans="1:70" ht="7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83</v>
      </c>
      <c r="AZ3" s="115" t="s">
        <v>98</v>
      </c>
      <c r="BA3" s="115" t="s">
        <v>94</v>
      </c>
      <c r="BB3" s="115" t="s">
        <v>95</v>
      </c>
      <c r="BC3" s="115" t="s">
        <v>9</v>
      </c>
      <c r="BD3" s="115" t="s">
        <v>97</v>
      </c>
    </row>
    <row r="4" spans="1:70" ht="37" customHeight="1">
      <c r="B4" s="27"/>
      <c r="C4" s="28"/>
      <c r="D4" s="29" t="s">
        <v>99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100</v>
      </c>
      <c r="BA4" s="115" t="s">
        <v>101</v>
      </c>
      <c r="BB4" s="115" t="s">
        <v>102</v>
      </c>
      <c r="BC4" s="115" t="s">
        <v>103</v>
      </c>
      <c r="BD4" s="115" t="s">
        <v>97</v>
      </c>
    </row>
    <row r="5" spans="1:70" ht="7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104</v>
      </c>
      <c r="BA5" s="115" t="s">
        <v>105</v>
      </c>
      <c r="BB5" s="115" t="s">
        <v>102</v>
      </c>
      <c r="BC5" s="115" t="s">
        <v>106</v>
      </c>
      <c r="BD5" s="115" t="s">
        <v>97</v>
      </c>
    </row>
    <row r="6" spans="1:70" ht="12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107</v>
      </c>
      <c r="BA6" s="115" t="s">
        <v>105</v>
      </c>
      <c r="BB6" s="115" t="s">
        <v>102</v>
      </c>
      <c r="BC6" s="115" t="s">
        <v>108</v>
      </c>
      <c r="BD6" s="115" t="s">
        <v>97</v>
      </c>
    </row>
    <row r="7" spans="1:70" ht="16.5" customHeight="1">
      <c r="B7" s="27"/>
      <c r="C7" s="28"/>
      <c r="D7" s="28"/>
      <c r="E7" s="370" t="str">
        <f>'Rekapitulace stavby'!K6</f>
        <v>VÍCEÚČELOVÉ SPORTOVNÍ HŘIŠTĚ V OBCI DOUBRAVA</v>
      </c>
      <c r="F7" s="371"/>
      <c r="G7" s="371"/>
      <c r="H7" s="371"/>
      <c r="I7" s="117"/>
      <c r="J7" s="28"/>
      <c r="K7" s="30"/>
    </row>
    <row r="8" spans="1:70" s="1" customFormat="1" ht="12">
      <c r="B8" s="40"/>
      <c r="C8" s="41"/>
      <c r="D8" s="36" t="s">
        <v>109</v>
      </c>
      <c r="E8" s="41"/>
      <c r="F8" s="41"/>
      <c r="G8" s="41"/>
      <c r="H8" s="41"/>
      <c r="I8" s="118"/>
      <c r="J8" s="41"/>
      <c r="K8" s="44"/>
    </row>
    <row r="9" spans="1:70" s="1" customFormat="1" ht="37" customHeight="1">
      <c r="B9" s="40"/>
      <c r="C9" s="41"/>
      <c r="D9" s="41"/>
      <c r="E9" s="372" t="s">
        <v>110</v>
      </c>
      <c r="F9" s="373"/>
      <c r="G9" s="373"/>
      <c r="H9" s="373"/>
      <c r="I9" s="118"/>
      <c r="J9" s="41"/>
      <c r="K9" s="44"/>
    </row>
    <row r="10" spans="1:70" s="1" customFormat="1" ht="12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4. 9. 2018</v>
      </c>
      <c r="K12" s="44"/>
    </row>
    <row r="13" spans="1:70" s="1" customFormat="1" ht="10.75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7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7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9" t="s">
        <v>30</v>
      </c>
      <c r="J21" s="34" t="s">
        <v>36</v>
      </c>
      <c r="K21" s="44"/>
    </row>
    <row r="22" spans="2:11" s="1" customFormat="1" ht="7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" customHeight="1">
      <c r="B23" s="40"/>
      <c r="C23" s="41"/>
      <c r="D23" s="36" t="s">
        <v>38</v>
      </c>
      <c r="E23" s="41"/>
      <c r="F23" s="41"/>
      <c r="G23" s="41"/>
      <c r="H23" s="41"/>
      <c r="I23" s="118"/>
      <c r="J23" s="41"/>
      <c r="K23" s="44"/>
    </row>
    <row r="24" spans="2:11" s="6" customFormat="1" ht="16.5" customHeight="1">
      <c r="B24" s="121"/>
      <c r="C24" s="122"/>
      <c r="D24" s="122"/>
      <c r="E24" s="339" t="s">
        <v>21</v>
      </c>
      <c r="F24" s="339"/>
      <c r="G24" s="339"/>
      <c r="H24" s="339"/>
      <c r="I24" s="123"/>
      <c r="J24" s="122"/>
      <c r="K24" s="124"/>
    </row>
    <row r="25" spans="2:11" s="1" customFormat="1" ht="7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7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4" customHeight="1">
      <c r="B27" s="40"/>
      <c r="C27" s="41"/>
      <c r="D27" s="127" t="s">
        <v>40</v>
      </c>
      <c r="E27" s="41"/>
      <c r="F27" s="41"/>
      <c r="G27" s="41"/>
      <c r="H27" s="41"/>
      <c r="I27" s="118"/>
      <c r="J27" s="128">
        <f>ROUND(J81,2)</f>
        <v>0</v>
      </c>
      <c r="K27" s="44"/>
    </row>
    <row r="28" spans="2:11" s="1" customFormat="1" ht="7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" customHeight="1">
      <c r="B29" s="40"/>
      <c r="C29" s="41"/>
      <c r="D29" s="41"/>
      <c r="E29" s="41"/>
      <c r="F29" s="45" t="s">
        <v>42</v>
      </c>
      <c r="G29" s="41"/>
      <c r="H29" s="41"/>
      <c r="I29" s="129" t="s">
        <v>41</v>
      </c>
      <c r="J29" s="45" t="s">
        <v>43</v>
      </c>
      <c r="K29" s="44"/>
    </row>
    <row r="30" spans="2:11" s="1" customFormat="1" ht="14.4" customHeight="1">
      <c r="B30" s="40"/>
      <c r="C30" s="41"/>
      <c r="D30" s="48" t="s">
        <v>44</v>
      </c>
      <c r="E30" s="48" t="s">
        <v>45</v>
      </c>
      <c r="F30" s="130">
        <f>ROUND(SUM(BE81:BE109), 2)</f>
        <v>0</v>
      </c>
      <c r="G30" s="41"/>
      <c r="H30" s="41"/>
      <c r="I30" s="131">
        <v>0.21</v>
      </c>
      <c r="J30" s="130">
        <f>ROUND(ROUND((SUM(BE81:BE109)), 2)*I30, 2)</f>
        <v>0</v>
      </c>
      <c r="K30" s="44"/>
    </row>
    <row r="31" spans="2:11" s="1" customFormat="1" ht="14.4" customHeight="1">
      <c r="B31" s="40"/>
      <c r="C31" s="41"/>
      <c r="D31" s="41"/>
      <c r="E31" s="48" t="s">
        <v>46</v>
      </c>
      <c r="F31" s="130">
        <f>ROUND(SUM(BF81:BF109), 2)</f>
        <v>0</v>
      </c>
      <c r="G31" s="41"/>
      <c r="H31" s="41"/>
      <c r="I31" s="131">
        <v>0.15</v>
      </c>
      <c r="J31" s="130">
        <f>ROUND(ROUND((SUM(BF81:BF109)), 2)*I31, 2)</f>
        <v>0</v>
      </c>
      <c r="K31" s="44"/>
    </row>
    <row r="32" spans="2:11" s="1" customFormat="1" ht="14.4" hidden="1" customHeight="1">
      <c r="B32" s="40"/>
      <c r="C32" s="41"/>
      <c r="D32" s="41"/>
      <c r="E32" s="48" t="s">
        <v>47</v>
      </c>
      <c r="F32" s="130">
        <f>ROUND(SUM(BG81:BG109),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" hidden="1" customHeight="1">
      <c r="B33" s="40"/>
      <c r="C33" s="41"/>
      <c r="D33" s="41"/>
      <c r="E33" s="48" t="s">
        <v>48</v>
      </c>
      <c r="F33" s="130">
        <f>ROUND(SUM(BH81:BH109),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" hidden="1" customHeight="1">
      <c r="B34" s="40"/>
      <c r="C34" s="41"/>
      <c r="D34" s="41"/>
      <c r="E34" s="48" t="s">
        <v>49</v>
      </c>
      <c r="F34" s="130">
        <f>ROUND(SUM(BI81:BI109),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7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4" customHeight="1">
      <c r="B36" s="40"/>
      <c r="C36" s="132"/>
      <c r="D36" s="133" t="s">
        <v>50</v>
      </c>
      <c r="E36" s="78"/>
      <c r="F36" s="78"/>
      <c r="G36" s="134" t="s">
        <v>51</v>
      </c>
      <c r="H36" s="135" t="s">
        <v>52</v>
      </c>
      <c r="I36" s="136"/>
      <c r="J36" s="137">
        <f>SUM(J27:J34)</f>
        <v>0</v>
      </c>
      <c r="K36" s="138"/>
    </row>
    <row r="37" spans="2:11" s="1" customFormat="1" ht="14.4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7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7" customHeight="1">
      <c r="B42" s="40"/>
      <c r="C42" s="29" t="s">
        <v>111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7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16.5" customHeight="1">
      <c r="B45" s="40"/>
      <c r="C45" s="41"/>
      <c r="D45" s="41"/>
      <c r="E45" s="370" t="str">
        <f>E7</f>
        <v>VÍCEÚČELOVÉ SPORTOVNÍ HŘIŠTĚ V OBCI DOUBRAVA</v>
      </c>
      <c r="F45" s="371"/>
      <c r="G45" s="371"/>
      <c r="H45" s="371"/>
      <c r="I45" s="118"/>
      <c r="J45" s="41"/>
      <c r="K45" s="44"/>
    </row>
    <row r="46" spans="2:11" s="1" customFormat="1" ht="14.4" customHeight="1">
      <c r="B46" s="40"/>
      <c r="C46" s="36" t="s">
        <v>109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17.25" customHeight="1">
      <c r="B47" s="40"/>
      <c r="C47" s="41"/>
      <c r="D47" s="41"/>
      <c r="E47" s="372" t="str">
        <f>E9</f>
        <v>1 - 1. etapa běžecká dráha a doskočiště</v>
      </c>
      <c r="F47" s="373"/>
      <c r="G47" s="373"/>
      <c r="H47" s="373"/>
      <c r="I47" s="118"/>
      <c r="J47" s="41"/>
      <c r="K47" s="44"/>
    </row>
    <row r="48" spans="2:11" s="1" customFormat="1" ht="7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9" t="s">
        <v>25</v>
      </c>
      <c r="J49" s="120" t="str">
        <f>IF(J12="","",J12)</f>
        <v>4. 9. 2018</v>
      </c>
      <c r="K49" s="44"/>
    </row>
    <row r="50" spans="2:47" s="1" customFormat="1" ht="7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 ht="12">
      <c r="B51" s="40"/>
      <c r="C51" s="36" t="s">
        <v>27</v>
      </c>
      <c r="D51" s="41"/>
      <c r="E51" s="41"/>
      <c r="F51" s="34" t="str">
        <f>E15</f>
        <v>Obec Doubrava 599, 735 33 Doubrava</v>
      </c>
      <c r="G51" s="41"/>
      <c r="H51" s="41"/>
      <c r="I51" s="119" t="s">
        <v>33</v>
      </c>
      <c r="J51" s="339" t="str">
        <f>E21</f>
        <v>Projekční ateliér-Ing. Zelinka s.r.o</v>
      </c>
      <c r="K51" s="44"/>
    </row>
    <row r="52" spans="2:47" s="1" customFormat="1" ht="14.4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374"/>
      <c r="K52" s="44"/>
    </row>
    <row r="53" spans="2:47" s="1" customFormat="1" ht="10.2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112</v>
      </c>
      <c r="D54" s="132"/>
      <c r="E54" s="132"/>
      <c r="F54" s="132"/>
      <c r="G54" s="132"/>
      <c r="H54" s="132"/>
      <c r="I54" s="145"/>
      <c r="J54" s="146" t="s">
        <v>113</v>
      </c>
      <c r="K54" s="147"/>
    </row>
    <row r="55" spans="2:47" s="1" customFormat="1" ht="10.2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114</v>
      </c>
      <c r="D56" s="41"/>
      <c r="E56" s="41"/>
      <c r="F56" s="41"/>
      <c r="G56" s="41"/>
      <c r="H56" s="41"/>
      <c r="I56" s="118"/>
      <c r="J56" s="128">
        <f>J81</f>
        <v>0</v>
      </c>
      <c r="K56" s="44"/>
      <c r="AU56" s="23" t="s">
        <v>115</v>
      </c>
    </row>
    <row r="57" spans="2:47" s="7" customFormat="1" ht="25" customHeight="1">
      <c r="B57" s="149"/>
      <c r="C57" s="150"/>
      <c r="D57" s="151" t="s">
        <v>116</v>
      </c>
      <c r="E57" s="152"/>
      <c r="F57" s="152"/>
      <c r="G57" s="152"/>
      <c r="H57" s="152"/>
      <c r="I57" s="153"/>
      <c r="J57" s="154">
        <f>J82</f>
        <v>0</v>
      </c>
      <c r="K57" s="155"/>
    </row>
    <row r="58" spans="2:47" s="8" customFormat="1" ht="19.899999999999999" customHeight="1">
      <c r="B58" s="156"/>
      <c r="C58" s="157"/>
      <c r="D58" s="158" t="s">
        <v>117</v>
      </c>
      <c r="E58" s="159"/>
      <c r="F58" s="159"/>
      <c r="G58" s="159"/>
      <c r="H58" s="159"/>
      <c r="I58" s="160"/>
      <c r="J58" s="161">
        <f>J83</f>
        <v>0</v>
      </c>
      <c r="K58" s="162"/>
    </row>
    <row r="59" spans="2:47" s="8" customFormat="1" ht="19.899999999999999" customHeight="1">
      <c r="B59" s="156"/>
      <c r="C59" s="157"/>
      <c r="D59" s="158" t="s">
        <v>118</v>
      </c>
      <c r="E59" s="159"/>
      <c r="F59" s="159"/>
      <c r="G59" s="159"/>
      <c r="H59" s="159"/>
      <c r="I59" s="160"/>
      <c r="J59" s="161">
        <f>J93</f>
        <v>0</v>
      </c>
      <c r="K59" s="162"/>
    </row>
    <row r="60" spans="2:47" s="8" customFormat="1" ht="19.899999999999999" customHeight="1">
      <c r="B60" s="156"/>
      <c r="C60" s="157"/>
      <c r="D60" s="158" t="s">
        <v>119</v>
      </c>
      <c r="E60" s="159"/>
      <c r="F60" s="159"/>
      <c r="G60" s="159"/>
      <c r="H60" s="159"/>
      <c r="I60" s="160"/>
      <c r="J60" s="161">
        <f>J106</f>
        <v>0</v>
      </c>
      <c r="K60" s="162"/>
    </row>
    <row r="61" spans="2:47" s="7" customFormat="1" ht="25" customHeight="1">
      <c r="B61" s="149"/>
      <c r="C61" s="150"/>
      <c r="D61" s="151" t="s">
        <v>120</v>
      </c>
      <c r="E61" s="152"/>
      <c r="F61" s="152"/>
      <c r="G61" s="152"/>
      <c r="H61" s="152"/>
      <c r="I61" s="153"/>
      <c r="J61" s="154">
        <f>J108</f>
        <v>0</v>
      </c>
      <c r="K61" s="155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8"/>
      <c r="J62" s="41"/>
      <c r="K62" s="44"/>
    </row>
    <row r="63" spans="2:47" s="1" customFormat="1" ht="7" customHeight="1">
      <c r="B63" s="55"/>
      <c r="C63" s="56"/>
      <c r="D63" s="56"/>
      <c r="E63" s="56"/>
      <c r="F63" s="56"/>
      <c r="G63" s="56"/>
      <c r="H63" s="56"/>
      <c r="I63" s="139"/>
      <c r="J63" s="56"/>
      <c r="K63" s="57"/>
    </row>
    <row r="67" spans="2:20" s="1" customFormat="1" ht="7" customHeight="1">
      <c r="B67" s="58"/>
      <c r="C67" s="59"/>
      <c r="D67" s="59"/>
      <c r="E67" s="59"/>
      <c r="F67" s="59"/>
      <c r="G67" s="59"/>
      <c r="H67" s="59"/>
      <c r="I67" s="142"/>
      <c r="J67" s="59"/>
      <c r="K67" s="59"/>
      <c r="L67" s="60"/>
    </row>
    <row r="68" spans="2:20" s="1" customFormat="1" ht="37" customHeight="1">
      <c r="B68" s="40"/>
      <c r="C68" s="61" t="s">
        <v>121</v>
      </c>
      <c r="D68" s="62"/>
      <c r="E68" s="62"/>
      <c r="F68" s="62"/>
      <c r="G68" s="62"/>
      <c r="H68" s="62"/>
      <c r="I68" s="163"/>
      <c r="J68" s="62"/>
      <c r="K68" s="62"/>
      <c r="L68" s="60"/>
    </row>
    <row r="69" spans="2:20" s="1" customFormat="1" ht="7" customHeight="1">
      <c r="B69" s="40"/>
      <c r="C69" s="62"/>
      <c r="D69" s="62"/>
      <c r="E69" s="62"/>
      <c r="F69" s="62"/>
      <c r="G69" s="62"/>
      <c r="H69" s="62"/>
      <c r="I69" s="163"/>
      <c r="J69" s="62"/>
      <c r="K69" s="62"/>
      <c r="L69" s="60"/>
    </row>
    <row r="70" spans="2:20" s="1" customFormat="1" ht="14.4" customHeight="1">
      <c r="B70" s="40"/>
      <c r="C70" s="64" t="s">
        <v>18</v>
      </c>
      <c r="D70" s="62"/>
      <c r="E70" s="62"/>
      <c r="F70" s="62"/>
      <c r="G70" s="62"/>
      <c r="H70" s="62"/>
      <c r="I70" s="163"/>
      <c r="J70" s="62"/>
      <c r="K70" s="62"/>
      <c r="L70" s="60"/>
    </row>
    <row r="71" spans="2:20" s="1" customFormat="1" ht="16.5" customHeight="1">
      <c r="B71" s="40"/>
      <c r="C71" s="62"/>
      <c r="D71" s="62"/>
      <c r="E71" s="375" t="str">
        <f>E7</f>
        <v>VÍCEÚČELOVÉ SPORTOVNÍ HŘIŠTĚ V OBCI DOUBRAVA</v>
      </c>
      <c r="F71" s="376"/>
      <c r="G71" s="376"/>
      <c r="H71" s="376"/>
      <c r="I71" s="163"/>
      <c r="J71" s="62"/>
      <c r="K71" s="62"/>
      <c r="L71" s="60"/>
    </row>
    <row r="72" spans="2:20" s="1" customFormat="1" ht="14.4" customHeight="1">
      <c r="B72" s="40"/>
      <c r="C72" s="64" t="s">
        <v>109</v>
      </c>
      <c r="D72" s="62"/>
      <c r="E72" s="62"/>
      <c r="F72" s="62"/>
      <c r="G72" s="62"/>
      <c r="H72" s="62"/>
      <c r="I72" s="163"/>
      <c r="J72" s="62"/>
      <c r="K72" s="62"/>
      <c r="L72" s="60"/>
    </row>
    <row r="73" spans="2:20" s="1" customFormat="1" ht="17.25" customHeight="1">
      <c r="B73" s="40"/>
      <c r="C73" s="62"/>
      <c r="D73" s="62"/>
      <c r="E73" s="350" t="str">
        <f>E9</f>
        <v>1 - 1. etapa běžecká dráha a doskočiště</v>
      </c>
      <c r="F73" s="377"/>
      <c r="G73" s="377"/>
      <c r="H73" s="377"/>
      <c r="I73" s="163"/>
      <c r="J73" s="62"/>
      <c r="K73" s="62"/>
      <c r="L73" s="60"/>
    </row>
    <row r="74" spans="2:20" s="1" customFormat="1" ht="7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4" t="str">
        <f>F12</f>
        <v xml:space="preserve"> </v>
      </c>
      <c r="G75" s="62"/>
      <c r="H75" s="62"/>
      <c r="I75" s="165" t="s">
        <v>25</v>
      </c>
      <c r="J75" s="72" t="str">
        <f>IF(J12="","",J12)</f>
        <v>4. 9. 2018</v>
      </c>
      <c r="K75" s="62"/>
      <c r="L75" s="60"/>
    </row>
    <row r="76" spans="2:20" s="1" customFormat="1" ht="7" customHeight="1">
      <c r="B76" s="40"/>
      <c r="C76" s="62"/>
      <c r="D76" s="62"/>
      <c r="E76" s="62"/>
      <c r="F76" s="62"/>
      <c r="G76" s="62"/>
      <c r="H76" s="62"/>
      <c r="I76" s="163"/>
      <c r="J76" s="62"/>
      <c r="K76" s="62"/>
      <c r="L76" s="60"/>
    </row>
    <row r="77" spans="2:20" s="1" customFormat="1" ht="12">
      <c r="B77" s="40"/>
      <c r="C77" s="64" t="s">
        <v>27</v>
      </c>
      <c r="D77" s="62"/>
      <c r="E77" s="62"/>
      <c r="F77" s="164" t="str">
        <f>E15</f>
        <v>Obec Doubrava 599, 735 33 Doubrava</v>
      </c>
      <c r="G77" s="62"/>
      <c r="H77" s="62"/>
      <c r="I77" s="165" t="s">
        <v>33</v>
      </c>
      <c r="J77" s="164" t="str">
        <f>E21</f>
        <v>Projekční ateliér-Ing. Zelinka s.r.o</v>
      </c>
      <c r="K77" s="62"/>
      <c r="L77" s="60"/>
    </row>
    <row r="78" spans="2:20" s="1" customFormat="1" ht="14.4" customHeight="1">
      <c r="B78" s="40"/>
      <c r="C78" s="64" t="s">
        <v>31</v>
      </c>
      <c r="D78" s="62"/>
      <c r="E78" s="62"/>
      <c r="F78" s="164" t="str">
        <f>IF(E18="","",E18)</f>
        <v/>
      </c>
      <c r="G78" s="62"/>
      <c r="H78" s="62"/>
      <c r="I78" s="163"/>
      <c r="J78" s="62"/>
      <c r="K78" s="62"/>
      <c r="L78" s="60"/>
    </row>
    <row r="79" spans="2:20" s="1" customFormat="1" ht="10.25" customHeight="1">
      <c r="B79" s="40"/>
      <c r="C79" s="62"/>
      <c r="D79" s="62"/>
      <c r="E79" s="62"/>
      <c r="F79" s="62"/>
      <c r="G79" s="62"/>
      <c r="H79" s="62"/>
      <c r="I79" s="163"/>
      <c r="J79" s="62"/>
      <c r="K79" s="62"/>
      <c r="L79" s="60"/>
    </row>
    <row r="80" spans="2:20" s="9" customFormat="1" ht="29.25" customHeight="1">
      <c r="B80" s="166"/>
      <c r="C80" s="167" t="s">
        <v>122</v>
      </c>
      <c r="D80" s="168" t="s">
        <v>59</v>
      </c>
      <c r="E80" s="168" t="s">
        <v>55</v>
      </c>
      <c r="F80" s="168" t="s">
        <v>123</v>
      </c>
      <c r="G80" s="168" t="s">
        <v>124</v>
      </c>
      <c r="H80" s="168" t="s">
        <v>125</v>
      </c>
      <c r="I80" s="169" t="s">
        <v>126</v>
      </c>
      <c r="J80" s="168" t="s">
        <v>113</v>
      </c>
      <c r="K80" s="170" t="s">
        <v>127</v>
      </c>
      <c r="L80" s="171"/>
      <c r="M80" s="80" t="s">
        <v>128</v>
      </c>
      <c r="N80" s="81" t="s">
        <v>44</v>
      </c>
      <c r="O80" s="81" t="s">
        <v>129</v>
      </c>
      <c r="P80" s="81" t="s">
        <v>130</v>
      </c>
      <c r="Q80" s="81" t="s">
        <v>131</v>
      </c>
      <c r="R80" s="81" t="s">
        <v>132</v>
      </c>
      <c r="S80" s="81" t="s">
        <v>133</v>
      </c>
      <c r="T80" s="82" t="s">
        <v>134</v>
      </c>
    </row>
    <row r="81" spans="2:65" s="1" customFormat="1" ht="29.25" customHeight="1">
      <c r="B81" s="40"/>
      <c r="C81" s="86" t="s">
        <v>114</v>
      </c>
      <c r="D81" s="62"/>
      <c r="E81" s="62"/>
      <c r="F81" s="62"/>
      <c r="G81" s="62"/>
      <c r="H81" s="62"/>
      <c r="I81" s="163"/>
      <c r="J81" s="172">
        <f>BK81</f>
        <v>0</v>
      </c>
      <c r="K81" s="62"/>
      <c r="L81" s="60"/>
      <c r="M81" s="83"/>
      <c r="N81" s="84"/>
      <c r="O81" s="84"/>
      <c r="P81" s="173">
        <f>P82+P108</f>
        <v>0</v>
      </c>
      <c r="Q81" s="84"/>
      <c r="R81" s="173">
        <f>R82+R108</f>
        <v>73.649760000000001</v>
      </c>
      <c r="S81" s="84"/>
      <c r="T81" s="174">
        <f>T82+T108</f>
        <v>0</v>
      </c>
      <c r="AT81" s="23" t="s">
        <v>73</v>
      </c>
      <c r="AU81" s="23" t="s">
        <v>115</v>
      </c>
      <c r="BK81" s="175">
        <f>BK82+BK108</f>
        <v>0</v>
      </c>
    </row>
    <row r="82" spans="2:65" s="10" customFormat="1" ht="37.4" customHeight="1">
      <c r="B82" s="176"/>
      <c r="C82" s="177"/>
      <c r="D82" s="178" t="s">
        <v>73</v>
      </c>
      <c r="E82" s="179" t="s">
        <v>135</v>
      </c>
      <c r="F82" s="179" t="s">
        <v>136</v>
      </c>
      <c r="G82" s="177"/>
      <c r="H82" s="177"/>
      <c r="I82" s="180"/>
      <c r="J82" s="181">
        <f>BK82</f>
        <v>0</v>
      </c>
      <c r="K82" s="177"/>
      <c r="L82" s="182"/>
      <c r="M82" s="183"/>
      <c r="N82" s="184"/>
      <c r="O82" s="184"/>
      <c r="P82" s="185">
        <f>P83+P93+P106</f>
        <v>0</v>
      </c>
      <c r="Q82" s="184"/>
      <c r="R82" s="185">
        <f>R83+R93+R106</f>
        <v>73.649760000000001</v>
      </c>
      <c r="S82" s="184"/>
      <c r="T82" s="186">
        <f>T83+T93+T106</f>
        <v>0</v>
      </c>
      <c r="AR82" s="187" t="s">
        <v>79</v>
      </c>
      <c r="AT82" s="188" t="s">
        <v>73</v>
      </c>
      <c r="AU82" s="188" t="s">
        <v>74</v>
      </c>
      <c r="AY82" s="187" t="s">
        <v>137</v>
      </c>
      <c r="BK82" s="189">
        <f>BK83+BK93+BK106</f>
        <v>0</v>
      </c>
    </row>
    <row r="83" spans="2:65" s="10" customFormat="1" ht="19.899999999999999" customHeight="1">
      <c r="B83" s="176"/>
      <c r="C83" s="177"/>
      <c r="D83" s="178" t="s">
        <v>73</v>
      </c>
      <c r="E83" s="190" t="s">
        <v>138</v>
      </c>
      <c r="F83" s="190" t="s">
        <v>139</v>
      </c>
      <c r="G83" s="177"/>
      <c r="H83" s="177"/>
      <c r="I83" s="180"/>
      <c r="J83" s="191">
        <f>BK83</f>
        <v>0</v>
      </c>
      <c r="K83" s="177"/>
      <c r="L83" s="182"/>
      <c r="M83" s="183"/>
      <c r="N83" s="184"/>
      <c r="O83" s="184"/>
      <c r="P83" s="185">
        <f>SUM(P84:P92)</f>
        <v>0</v>
      </c>
      <c r="Q83" s="184"/>
      <c r="R83" s="185">
        <f>SUM(R84:R92)</f>
        <v>34.226199999999999</v>
      </c>
      <c r="S83" s="184"/>
      <c r="T83" s="186">
        <f>SUM(T84:T92)</f>
        <v>0</v>
      </c>
      <c r="AR83" s="187" t="s">
        <v>79</v>
      </c>
      <c r="AT83" s="188" t="s">
        <v>73</v>
      </c>
      <c r="AU83" s="188" t="s">
        <v>79</v>
      </c>
      <c r="AY83" s="187" t="s">
        <v>137</v>
      </c>
      <c r="BK83" s="189">
        <f>SUM(BK84:BK92)</f>
        <v>0</v>
      </c>
    </row>
    <row r="84" spans="2:65" s="1" customFormat="1" ht="16.5" customHeight="1">
      <c r="B84" s="40"/>
      <c r="C84" s="192" t="s">
        <v>79</v>
      </c>
      <c r="D84" s="192" t="s">
        <v>140</v>
      </c>
      <c r="E84" s="193" t="s">
        <v>141</v>
      </c>
      <c r="F84" s="194" t="s">
        <v>142</v>
      </c>
      <c r="G84" s="195" t="s">
        <v>102</v>
      </c>
      <c r="H84" s="196">
        <v>216</v>
      </c>
      <c r="I84" s="197"/>
      <c r="J84" s="198">
        <f>ROUND(I84*H84,2)</f>
        <v>0</v>
      </c>
      <c r="K84" s="194" t="s">
        <v>143</v>
      </c>
      <c r="L84" s="60"/>
      <c r="M84" s="199" t="s">
        <v>21</v>
      </c>
      <c r="N84" s="200" t="s">
        <v>45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144</v>
      </c>
      <c r="AT84" s="23" t="s">
        <v>140</v>
      </c>
      <c r="AU84" s="23" t="s">
        <v>83</v>
      </c>
      <c r="AY84" s="23" t="s">
        <v>137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79</v>
      </c>
      <c r="BK84" s="203">
        <f>ROUND(I84*H84,2)</f>
        <v>0</v>
      </c>
      <c r="BL84" s="23" t="s">
        <v>144</v>
      </c>
      <c r="BM84" s="23" t="s">
        <v>145</v>
      </c>
    </row>
    <row r="85" spans="2:65" s="11" customFormat="1" ht="12">
      <c r="B85" s="204"/>
      <c r="C85" s="205"/>
      <c r="D85" s="206" t="s">
        <v>146</v>
      </c>
      <c r="E85" s="207" t="s">
        <v>21</v>
      </c>
      <c r="F85" s="208" t="s">
        <v>104</v>
      </c>
      <c r="G85" s="205"/>
      <c r="H85" s="209">
        <v>216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146</v>
      </c>
      <c r="AU85" s="215" t="s">
        <v>83</v>
      </c>
      <c r="AV85" s="11" t="s">
        <v>83</v>
      </c>
      <c r="AW85" s="11" t="s">
        <v>37</v>
      </c>
      <c r="AX85" s="11" t="s">
        <v>79</v>
      </c>
      <c r="AY85" s="215" t="s">
        <v>137</v>
      </c>
    </row>
    <row r="86" spans="2:65" s="1" customFormat="1" ht="16.5" customHeight="1">
      <c r="B86" s="40"/>
      <c r="C86" s="192" t="s">
        <v>83</v>
      </c>
      <c r="D86" s="192" t="s">
        <v>140</v>
      </c>
      <c r="E86" s="193" t="s">
        <v>147</v>
      </c>
      <c r="F86" s="194" t="s">
        <v>148</v>
      </c>
      <c r="G86" s="195" t="s">
        <v>102</v>
      </c>
      <c r="H86" s="196">
        <v>216</v>
      </c>
      <c r="I86" s="197"/>
      <c r="J86" s="198">
        <f>ROUND(I86*H86,2)</f>
        <v>0</v>
      </c>
      <c r="K86" s="194" t="s">
        <v>143</v>
      </c>
      <c r="L86" s="60"/>
      <c r="M86" s="199" t="s">
        <v>21</v>
      </c>
      <c r="N86" s="200" t="s">
        <v>45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144</v>
      </c>
      <c r="AT86" s="23" t="s">
        <v>140</v>
      </c>
      <c r="AU86" s="23" t="s">
        <v>83</v>
      </c>
      <c r="AY86" s="23" t="s">
        <v>137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79</v>
      </c>
      <c r="BK86" s="203">
        <f>ROUND(I86*H86,2)</f>
        <v>0</v>
      </c>
      <c r="BL86" s="23" t="s">
        <v>144</v>
      </c>
      <c r="BM86" s="23" t="s">
        <v>149</v>
      </c>
    </row>
    <row r="87" spans="2:65" s="11" customFormat="1" ht="12">
      <c r="B87" s="204"/>
      <c r="C87" s="205"/>
      <c r="D87" s="206" t="s">
        <v>146</v>
      </c>
      <c r="E87" s="207" t="s">
        <v>21</v>
      </c>
      <c r="F87" s="208" t="s">
        <v>104</v>
      </c>
      <c r="G87" s="205"/>
      <c r="H87" s="209">
        <v>216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146</v>
      </c>
      <c r="AU87" s="215" t="s">
        <v>83</v>
      </c>
      <c r="AV87" s="11" t="s">
        <v>83</v>
      </c>
      <c r="AW87" s="11" t="s">
        <v>37</v>
      </c>
      <c r="AX87" s="11" t="s">
        <v>79</v>
      </c>
      <c r="AY87" s="215" t="s">
        <v>137</v>
      </c>
    </row>
    <row r="88" spans="2:65" s="1" customFormat="1" ht="25.5" customHeight="1">
      <c r="B88" s="40"/>
      <c r="C88" s="192" t="s">
        <v>97</v>
      </c>
      <c r="D88" s="192" t="s">
        <v>140</v>
      </c>
      <c r="E88" s="193" t="s">
        <v>150</v>
      </c>
      <c r="F88" s="194" t="s">
        <v>151</v>
      </c>
      <c r="G88" s="195" t="s">
        <v>102</v>
      </c>
      <c r="H88" s="196">
        <v>216</v>
      </c>
      <c r="I88" s="197"/>
      <c r="J88" s="198">
        <f>ROUND(I88*H88,2)</f>
        <v>0</v>
      </c>
      <c r="K88" s="194" t="s">
        <v>143</v>
      </c>
      <c r="L88" s="60"/>
      <c r="M88" s="199" t="s">
        <v>21</v>
      </c>
      <c r="N88" s="200" t="s">
        <v>45</v>
      </c>
      <c r="O88" s="41"/>
      <c r="P88" s="201">
        <f>O88*H88</f>
        <v>0</v>
      </c>
      <c r="Q88" s="201">
        <v>0.13619999999999999</v>
      </c>
      <c r="R88" s="201">
        <f>Q88*H88</f>
        <v>29.419199999999996</v>
      </c>
      <c r="S88" s="201">
        <v>0</v>
      </c>
      <c r="T88" s="202">
        <f>S88*H88</f>
        <v>0</v>
      </c>
      <c r="AR88" s="23" t="s">
        <v>144</v>
      </c>
      <c r="AT88" s="23" t="s">
        <v>140</v>
      </c>
      <c r="AU88" s="23" t="s">
        <v>83</v>
      </c>
      <c r="AY88" s="23" t="s">
        <v>137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79</v>
      </c>
      <c r="BK88" s="203">
        <f>ROUND(I88*H88,2)</f>
        <v>0</v>
      </c>
      <c r="BL88" s="23" t="s">
        <v>144</v>
      </c>
      <c r="BM88" s="23" t="s">
        <v>152</v>
      </c>
    </row>
    <row r="89" spans="2:65" s="11" customFormat="1" ht="12">
      <c r="B89" s="204"/>
      <c r="C89" s="205"/>
      <c r="D89" s="206" t="s">
        <v>146</v>
      </c>
      <c r="E89" s="207" t="s">
        <v>21</v>
      </c>
      <c r="F89" s="208" t="s">
        <v>104</v>
      </c>
      <c r="G89" s="205"/>
      <c r="H89" s="209">
        <v>216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146</v>
      </c>
      <c r="AU89" s="215" t="s">
        <v>83</v>
      </c>
      <c r="AV89" s="11" t="s">
        <v>83</v>
      </c>
      <c r="AW89" s="11" t="s">
        <v>37</v>
      </c>
      <c r="AX89" s="11" t="s">
        <v>79</v>
      </c>
      <c r="AY89" s="215" t="s">
        <v>137</v>
      </c>
    </row>
    <row r="90" spans="2:65" s="1" customFormat="1" ht="51" customHeight="1">
      <c r="B90" s="40"/>
      <c r="C90" s="192" t="s">
        <v>144</v>
      </c>
      <c r="D90" s="192" t="s">
        <v>140</v>
      </c>
      <c r="E90" s="193" t="s">
        <v>153</v>
      </c>
      <c r="F90" s="194" t="s">
        <v>154</v>
      </c>
      <c r="G90" s="195" t="s">
        <v>102</v>
      </c>
      <c r="H90" s="196">
        <v>23</v>
      </c>
      <c r="I90" s="197"/>
      <c r="J90" s="198">
        <f>ROUND(I90*H90,2)</f>
        <v>0</v>
      </c>
      <c r="K90" s="194" t="s">
        <v>155</v>
      </c>
      <c r="L90" s="60"/>
      <c r="M90" s="199" t="s">
        <v>21</v>
      </c>
      <c r="N90" s="200" t="s">
        <v>45</v>
      </c>
      <c r="O90" s="41"/>
      <c r="P90" s="201">
        <f>O90*H90</f>
        <v>0</v>
      </c>
      <c r="Q90" s="201">
        <v>0.10100000000000001</v>
      </c>
      <c r="R90" s="201">
        <f>Q90*H90</f>
        <v>2.323</v>
      </c>
      <c r="S90" s="201">
        <v>0</v>
      </c>
      <c r="T90" s="202">
        <f>S90*H90</f>
        <v>0</v>
      </c>
      <c r="AR90" s="23" t="s">
        <v>144</v>
      </c>
      <c r="AT90" s="23" t="s">
        <v>140</v>
      </c>
      <c r="AU90" s="23" t="s">
        <v>83</v>
      </c>
      <c r="AY90" s="23" t="s">
        <v>137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79</v>
      </c>
      <c r="BK90" s="203">
        <f>ROUND(I90*H90,2)</f>
        <v>0</v>
      </c>
      <c r="BL90" s="23" t="s">
        <v>144</v>
      </c>
      <c r="BM90" s="23" t="s">
        <v>156</v>
      </c>
    </row>
    <row r="91" spans="2:65" s="1" customFormat="1" ht="16.5" customHeight="1">
      <c r="B91" s="40"/>
      <c r="C91" s="216" t="s">
        <v>138</v>
      </c>
      <c r="D91" s="216" t="s">
        <v>157</v>
      </c>
      <c r="E91" s="217" t="s">
        <v>158</v>
      </c>
      <c r="F91" s="218" t="s">
        <v>159</v>
      </c>
      <c r="G91" s="219" t="s">
        <v>102</v>
      </c>
      <c r="H91" s="220">
        <v>23</v>
      </c>
      <c r="I91" s="221"/>
      <c r="J91" s="222">
        <f>ROUND(I91*H91,2)</f>
        <v>0</v>
      </c>
      <c r="K91" s="218" t="s">
        <v>155</v>
      </c>
      <c r="L91" s="223"/>
      <c r="M91" s="224" t="s">
        <v>21</v>
      </c>
      <c r="N91" s="225" t="s">
        <v>45</v>
      </c>
      <c r="O91" s="41"/>
      <c r="P91" s="201">
        <f>O91*H91</f>
        <v>0</v>
      </c>
      <c r="Q91" s="201">
        <v>0.108</v>
      </c>
      <c r="R91" s="201">
        <f>Q91*H91</f>
        <v>2.484</v>
      </c>
      <c r="S91" s="201">
        <v>0</v>
      </c>
      <c r="T91" s="202">
        <f>S91*H91</f>
        <v>0</v>
      </c>
      <c r="AR91" s="23" t="s">
        <v>160</v>
      </c>
      <c r="AT91" s="23" t="s">
        <v>157</v>
      </c>
      <c r="AU91" s="23" t="s">
        <v>83</v>
      </c>
      <c r="AY91" s="23" t="s">
        <v>137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79</v>
      </c>
      <c r="BK91" s="203">
        <f>ROUND(I91*H91,2)</f>
        <v>0</v>
      </c>
      <c r="BL91" s="23" t="s">
        <v>144</v>
      </c>
      <c r="BM91" s="23" t="s">
        <v>161</v>
      </c>
    </row>
    <row r="92" spans="2:65" s="11" customFormat="1" ht="12">
      <c r="B92" s="204"/>
      <c r="C92" s="205"/>
      <c r="D92" s="206" t="s">
        <v>146</v>
      </c>
      <c r="E92" s="207" t="s">
        <v>21</v>
      </c>
      <c r="F92" s="208" t="s">
        <v>100</v>
      </c>
      <c r="G92" s="205"/>
      <c r="H92" s="209">
        <v>23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146</v>
      </c>
      <c r="AU92" s="215" t="s">
        <v>83</v>
      </c>
      <c r="AV92" s="11" t="s">
        <v>83</v>
      </c>
      <c r="AW92" s="11" t="s">
        <v>37</v>
      </c>
      <c r="AX92" s="11" t="s">
        <v>79</v>
      </c>
      <c r="AY92" s="215" t="s">
        <v>137</v>
      </c>
    </row>
    <row r="93" spans="2:65" s="10" customFormat="1" ht="29.9" customHeight="1">
      <c r="B93" s="176"/>
      <c r="C93" s="177"/>
      <c r="D93" s="178" t="s">
        <v>73</v>
      </c>
      <c r="E93" s="190" t="s">
        <v>162</v>
      </c>
      <c r="F93" s="190" t="s">
        <v>163</v>
      </c>
      <c r="G93" s="177"/>
      <c r="H93" s="177"/>
      <c r="I93" s="180"/>
      <c r="J93" s="191">
        <f>BK93</f>
        <v>0</v>
      </c>
      <c r="K93" s="177"/>
      <c r="L93" s="182"/>
      <c r="M93" s="183"/>
      <c r="N93" s="184"/>
      <c r="O93" s="184"/>
      <c r="P93" s="185">
        <f>SUM(P94:P105)</f>
        <v>0</v>
      </c>
      <c r="Q93" s="184"/>
      <c r="R93" s="185">
        <f>SUM(R94:R105)</f>
        <v>39.423560000000002</v>
      </c>
      <c r="S93" s="184"/>
      <c r="T93" s="186">
        <f>SUM(T94:T105)</f>
        <v>0</v>
      </c>
      <c r="AR93" s="187" t="s">
        <v>79</v>
      </c>
      <c r="AT93" s="188" t="s">
        <v>73</v>
      </c>
      <c r="AU93" s="188" t="s">
        <v>79</v>
      </c>
      <c r="AY93" s="187" t="s">
        <v>137</v>
      </c>
      <c r="BK93" s="189">
        <f>SUM(BK94:BK105)</f>
        <v>0</v>
      </c>
    </row>
    <row r="94" spans="2:65" s="1" customFormat="1" ht="38.25" customHeight="1">
      <c r="B94" s="40"/>
      <c r="C94" s="192" t="s">
        <v>164</v>
      </c>
      <c r="D94" s="192" t="s">
        <v>140</v>
      </c>
      <c r="E94" s="193" t="s">
        <v>165</v>
      </c>
      <c r="F94" s="194" t="s">
        <v>166</v>
      </c>
      <c r="G94" s="195" t="s">
        <v>95</v>
      </c>
      <c r="H94" s="196">
        <v>156</v>
      </c>
      <c r="I94" s="197"/>
      <c r="J94" s="198">
        <f>ROUND(I94*H94,2)</f>
        <v>0</v>
      </c>
      <c r="K94" s="194" t="s">
        <v>155</v>
      </c>
      <c r="L94" s="60"/>
      <c r="M94" s="199" t="s">
        <v>21</v>
      </c>
      <c r="N94" s="200" t="s">
        <v>45</v>
      </c>
      <c r="O94" s="41"/>
      <c r="P94" s="201">
        <f>O94*H94</f>
        <v>0</v>
      </c>
      <c r="Q94" s="201">
        <v>0.1295</v>
      </c>
      <c r="R94" s="201">
        <f>Q94*H94</f>
        <v>20.202000000000002</v>
      </c>
      <c r="S94" s="201">
        <v>0</v>
      </c>
      <c r="T94" s="202">
        <f>S94*H94</f>
        <v>0</v>
      </c>
      <c r="AR94" s="23" t="s">
        <v>144</v>
      </c>
      <c r="AT94" s="23" t="s">
        <v>140</v>
      </c>
      <c r="AU94" s="23" t="s">
        <v>83</v>
      </c>
      <c r="AY94" s="23" t="s">
        <v>137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79</v>
      </c>
      <c r="BK94" s="203">
        <f>ROUND(I94*H94,2)</f>
        <v>0</v>
      </c>
      <c r="BL94" s="23" t="s">
        <v>144</v>
      </c>
      <c r="BM94" s="23" t="s">
        <v>167</v>
      </c>
    </row>
    <row r="95" spans="2:65" s="11" customFormat="1" ht="12">
      <c r="B95" s="204"/>
      <c r="C95" s="205"/>
      <c r="D95" s="206" t="s">
        <v>146</v>
      </c>
      <c r="E95" s="207" t="s">
        <v>21</v>
      </c>
      <c r="F95" s="208" t="s">
        <v>93</v>
      </c>
      <c r="G95" s="205"/>
      <c r="H95" s="209">
        <v>135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146</v>
      </c>
      <c r="AU95" s="215" t="s">
        <v>83</v>
      </c>
      <c r="AV95" s="11" t="s">
        <v>83</v>
      </c>
      <c r="AW95" s="11" t="s">
        <v>37</v>
      </c>
      <c r="AX95" s="11" t="s">
        <v>74</v>
      </c>
      <c r="AY95" s="215" t="s">
        <v>137</v>
      </c>
    </row>
    <row r="96" spans="2:65" s="11" customFormat="1" ht="12">
      <c r="B96" s="204"/>
      <c r="C96" s="205"/>
      <c r="D96" s="206" t="s">
        <v>146</v>
      </c>
      <c r="E96" s="207" t="s">
        <v>21</v>
      </c>
      <c r="F96" s="208" t="s">
        <v>98</v>
      </c>
      <c r="G96" s="205"/>
      <c r="H96" s="209">
        <v>21</v>
      </c>
      <c r="I96" s="210"/>
      <c r="J96" s="205"/>
      <c r="K96" s="205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146</v>
      </c>
      <c r="AU96" s="215" t="s">
        <v>83</v>
      </c>
      <c r="AV96" s="11" t="s">
        <v>83</v>
      </c>
      <c r="AW96" s="11" t="s">
        <v>37</v>
      </c>
      <c r="AX96" s="11" t="s">
        <v>74</v>
      </c>
      <c r="AY96" s="215" t="s">
        <v>137</v>
      </c>
    </row>
    <row r="97" spans="2:65" s="12" customFormat="1" ht="12">
      <c r="B97" s="226"/>
      <c r="C97" s="227"/>
      <c r="D97" s="206" t="s">
        <v>146</v>
      </c>
      <c r="E97" s="228" t="s">
        <v>21</v>
      </c>
      <c r="F97" s="229" t="s">
        <v>168</v>
      </c>
      <c r="G97" s="227"/>
      <c r="H97" s="230">
        <v>156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AT97" s="236" t="s">
        <v>146</v>
      </c>
      <c r="AU97" s="236" t="s">
        <v>83</v>
      </c>
      <c r="AV97" s="12" t="s">
        <v>144</v>
      </c>
      <c r="AW97" s="12" t="s">
        <v>37</v>
      </c>
      <c r="AX97" s="12" t="s">
        <v>79</v>
      </c>
      <c r="AY97" s="236" t="s">
        <v>137</v>
      </c>
    </row>
    <row r="98" spans="2:65" s="1" customFormat="1" ht="16.5" customHeight="1">
      <c r="B98" s="40"/>
      <c r="C98" s="216" t="s">
        <v>169</v>
      </c>
      <c r="D98" s="216" t="s">
        <v>157</v>
      </c>
      <c r="E98" s="217" t="s">
        <v>170</v>
      </c>
      <c r="F98" s="218" t="s">
        <v>171</v>
      </c>
      <c r="G98" s="219" t="s">
        <v>172</v>
      </c>
      <c r="H98" s="220">
        <v>270</v>
      </c>
      <c r="I98" s="221"/>
      <c r="J98" s="222">
        <f>ROUND(I98*H98,2)</f>
        <v>0</v>
      </c>
      <c r="K98" s="218" t="s">
        <v>173</v>
      </c>
      <c r="L98" s="223"/>
      <c r="M98" s="224" t="s">
        <v>21</v>
      </c>
      <c r="N98" s="225" t="s">
        <v>45</v>
      </c>
      <c r="O98" s="41"/>
      <c r="P98" s="201">
        <f>O98*H98</f>
        <v>0</v>
      </c>
      <c r="Q98" s="201">
        <v>1.4E-2</v>
      </c>
      <c r="R98" s="201">
        <f>Q98*H98</f>
        <v>3.7800000000000002</v>
      </c>
      <c r="S98" s="201">
        <v>0</v>
      </c>
      <c r="T98" s="202">
        <f>S98*H98</f>
        <v>0</v>
      </c>
      <c r="AR98" s="23" t="s">
        <v>160</v>
      </c>
      <c r="AT98" s="23" t="s">
        <v>157</v>
      </c>
      <c r="AU98" s="23" t="s">
        <v>83</v>
      </c>
      <c r="AY98" s="23" t="s">
        <v>137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79</v>
      </c>
      <c r="BK98" s="203">
        <f>ROUND(I98*H98,2)</f>
        <v>0</v>
      </c>
      <c r="BL98" s="23" t="s">
        <v>144</v>
      </c>
      <c r="BM98" s="23" t="s">
        <v>174</v>
      </c>
    </row>
    <row r="99" spans="2:65" s="11" customFormat="1" ht="12">
      <c r="B99" s="204"/>
      <c r="C99" s="205"/>
      <c r="D99" s="206" t="s">
        <v>146</v>
      </c>
      <c r="E99" s="207" t="s">
        <v>21</v>
      </c>
      <c r="F99" s="208" t="s">
        <v>175</v>
      </c>
      <c r="G99" s="205"/>
      <c r="H99" s="209">
        <v>270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146</v>
      </c>
      <c r="AU99" s="215" t="s">
        <v>83</v>
      </c>
      <c r="AV99" s="11" t="s">
        <v>83</v>
      </c>
      <c r="AW99" s="11" t="s">
        <v>37</v>
      </c>
      <c r="AX99" s="11" t="s">
        <v>79</v>
      </c>
      <c r="AY99" s="215" t="s">
        <v>137</v>
      </c>
    </row>
    <row r="100" spans="2:65" s="1" customFormat="1" ht="16.5" customHeight="1">
      <c r="B100" s="40"/>
      <c r="C100" s="216" t="s">
        <v>160</v>
      </c>
      <c r="D100" s="216" t="s">
        <v>157</v>
      </c>
      <c r="E100" s="217" t="s">
        <v>176</v>
      </c>
      <c r="F100" s="218" t="s">
        <v>177</v>
      </c>
      <c r="G100" s="219" t="s">
        <v>172</v>
      </c>
      <c r="H100" s="220">
        <v>21</v>
      </c>
      <c r="I100" s="221"/>
      <c r="J100" s="222">
        <f>ROUND(I100*H100,2)</f>
        <v>0</v>
      </c>
      <c r="K100" s="218" t="s">
        <v>143</v>
      </c>
      <c r="L100" s="223"/>
      <c r="M100" s="224" t="s">
        <v>21</v>
      </c>
      <c r="N100" s="225" t="s">
        <v>45</v>
      </c>
      <c r="O100" s="41"/>
      <c r="P100" s="201">
        <f>O100*H100</f>
        <v>0</v>
      </c>
      <c r="Q100" s="201">
        <v>0.10199999999999999</v>
      </c>
      <c r="R100" s="201">
        <f>Q100*H100</f>
        <v>2.1419999999999999</v>
      </c>
      <c r="S100" s="201">
        <v>0</v>
      </c>
      <c r="T100" s="202">
        <f>S100*H100</f>
        <v>0</v>
      </c>
      <c r="AR100" s="23" t="s">
        <v>160</v>
      </c>
      <c r="AT100" s="23" t="s">
        <v>157</v>
      </c>
      <c r="AU100" s="23" t="s">
        <v>83</v>
      </c>
      <c r="AY100" s="23" t="s">
        <v>137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79</v>
      </c>
      <c r="BK100" s="203">
        <f>ROUND(I100*H100,2)</f>
        <v>0</v>
      </c>
      <c r="BL100" s="23" t="s">
        <v>144</v>
      </c>
      <c r="BM100" s="23" t="s">
        <v>178</v>
      </c>
    </row>
    <row r="101" spans="2:65" s="11" customFormat="1" ht="12">
      <c r="B101" s="204"/>
      <c r="C101" s="205"/>
      <c r="D101" s="206" t="s">
        <v>146</v>
      </c>
      <c r="E101" s="207" t="s">
        <v>21</v>
      </c>
      <c r="F101" s="208" t="s">
        <v>98</v>
      </c>
      <c r="G101" s="205"/>
      <c r="H101" s="209">
        <v>21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146</v>
      </c>
      <c r="AU101" s="215" t="s">
        <v>83</v>
      </c>
      <c r="AV101" s="11" t="s">
        <v>83</v>
      </c>
      <c r="AW101" s="11" t="s">
        <v>37</v>
      </c>
      <c r="AX101" s="11" t="s">
        <v>79</v>
      </c>
      <c r="AY101" s="215" t="s">
        <v>137</v>
      </c>
    </row>
    <row r="102" spans="2:65" s="1" customFormat="1" ht="16.5" customHeight="1">
      <c r="B102" s="40"/>
      <c r="C102" s="216" t="s">
        <v>162</v>
      </c>
      <c r="D102" s="216" t="s">
        <v>157</v>
      </c>
      <c r="E102" s="217" t="s">
        <v>179</v>
      </c>
      <c r="F102" s="218" t="s">
        <v>180</v>
      </c>
      <c r="G102" s="219" t="s">
        <v>172</v>
      </c>
      <c r="H102" s="220">
        <v>4</v>
      </c>
      <c r="I102" s="221"/>
      <c r="J102" s="222">
        <f>ROUND(I102*H102,2)</f>
        <v>0</v>
      </c>
      <c r="K102" s="218" t="s">
        <v>143</v>
      </c>
      <c r="L102" s="223"/>
      <c r="M102" s="224" t="s">
        <v>21</v>
      </c>
      <c r="N102" s="225" t="s">
        <v>45</v>
      </c>
      <c r="O102" s="41"/>
      <c r="P102" s="201">
        <f>O102*H102</f>
        <v>0</v>
      </c>
      <c r="Q102" s="201">
        <v>8.3000000000000004E-2</v>
      </c>
      <c r="R102" s="201">
        <f>Q102*H102</f>
        <v>0.33200000000000002</v>
      </c>
      <c r="S102" s="201">
        <v>0</v>
      </c>
      <c r="T102" s="202">
        <f>S102*H102</f>
        <v>0</v>
      </c>
      <c r="AR102" s="23" t="s">
        <v>160</v>
      </c>
      <c r="AT102" s="23" t="s">
        <v>157</v>
      </c>
      <c r="AU102" s="23" t="s">
        <v>83</v>
      </c>
      <c r="AY102" s="23" t="s">
        <v>137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79</v>
      </c>
      <c r="BK102" s="203">
        <f>ROUND(I102*H102,2)</f>
        <v>0</v>
      </c>
      <c r="BL102" s="23" t="s">
        <v>144</v>
      </c>
      <c r="BM102" s="23" t="s">
        <v>181</v>
      </c>
    </row>
    <row r="103" spans="2:65" s="11" customFormat="1" ht="12">
      <c r="B103" s="204"/>
      <c r="C103" s="205"/>
      <c r="D103" s="206" t="s">
        <v>146</v>
      </c>
      <c r="E103" s="207" t="s">
        <v>21</v>
      </c>
      <c r="F103" s="208" t="s">
        <v>144</v>
      </c>
      <c r="G103" s="205"/>
      <c r="H103" s="209">
        <v>4</v>
      </c>
      <c r="I103" s="210"/>
      <c r="J103" s="205"/>
      <c r="K103" s="205"/>
      <c r="L103" s="211"/>
      <c r="M103" s="212"/>
      <c r="N103" s="213"/>
      <c r="O103" s="213"/>
      <c r="P103" s="213"/>
      <c r="Q103" s="213"/>
      <c r="R103" s="213"/>
      <c r="S103" s="213"/>
      <c r="T103" s="214"/>
      <c r="AT103" s="215" t="s">
        <v>146</v>
      </c>
      <c r="AU103" s="215" t="s">
        <v>83</v>
      </c>
      <c r="AV103" s="11" t="s">
        <v>83</v>
      </c>
      <c r="AW103" s="11" t="s">
        <v>37</v>
      </c>
      <c r="AX103" s="11" t="s">
        <v>79</v>
      </c>
      <c r="AY103" s="215" t="s">
        <v>137</v>
      </c>
    </row>
    <row r="104" spans="2:65" s="1" customFormat="1" ht="16.5" customHeight="1">
      <c r="B104" s="40"/>
      <c r="C104" s="192" t="s">
        <v>182</v>
      </c>
      <c r="D104" s="192" t="s">
        <v>140</v>
      </c>
      <c r="E104" s="193" t="s">
        <v>183</v>
      </c>
      <c r="F104" s="194" t="s">
        <v>184</v>
      </c>
      <c r="G104" s="195" t="s">
        <v>102</v>
      </c>
      <c r="H104" s="196">
        <v>27</v>
      </c>
      <c r="I104" s="197"/>
      <c r="J104" s="198">
        <f>ROUND(I104*H104,2)</f>
        <v>0</v>
      </c>
      <c r="K104" s="194" t="s">
        <v>155</v>
      </c>
      <c r="L104" s="60"/>
      <c r="M104" s="199" t="s">
        <v>21</v>
      </c>
      <c r="N104" s="200" t="s">
        <v>45</v>
      </c>
      <c r="O104" s="41"/>
      <c r="P104" s="201">
        <f>O104*H104</f>
        <v>0</v>
      </c>
      <c r="Q104" s="201">
        <v>0.48027999999999998</v>
      </c>
      <c r="R104" s="201">
        <f>Q104*H104</f>
        <v>12.967559999999999</v>
      </c>
      <c r="S104" s="201">
        <v>0</v>
      </c>
      <c r="T104" s="202">
        <f>S104*H104</f>
        <v>0</v>
      </c>
      <c r="AR104" s="23" t="s">
        <v>144</v>
      </c>
      <c r="AT104" s="23" t="s">
        <v>140</v>
      </c>
      <c r="AU104" s="23" t="s">
        <v>83</v>
      </c>
      <c r="AY104" s="23" t="s">
        <v>137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79</v>
      </c>
      <c r="BK104" s="203">
        <f>ROUND(I104*H104,2)</f>
        <v>0</v>
      </c>
      <c r="BL104" s="23" t="s">
        <v>144</v>
      </c>
      <c r="BM104" s="23" t="s">
        <v>185</v>
      </c>
    </row>
    <row r="105" spans="2:65" s="11" customFormat="1" ht="12">
      <c r="B105" s="204"/>
      <c r="C105" s="205"/>
      <c r="D105" s="206" t="s">
        <v>146</v>
      </c>
      <c r="E105" s="207" t="s">
        <v>21</v>
      </c>
      <c r="F105" s="208" t="s">
        <v>107</v>
      </c>
      <c r="G105" s="205"/>
      <c r="H105" s="209">
        <v>27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146</v>
      </c>
      <c r="AU105" s="215" t="s">
        <v>83</v>
      </c>
      <c r="AV105" s="11" t="s">
        <v>83</v>
      </c>
      <c r="AW105" s="11" t="s">
        <v>37</v>
      </c>
      <c r="AX105" s="11" t="s">
        <v>79</v>
      </c>
      <c r="AY105" s="215" t="s">
        <v>137</v>
      </c>
    </row>
    <row r="106" spans="2:65" s="10" customFormat="1" ht="29.9" customHeight="1">
      <c r="B106" s="176"/>
      <c r="C106" s="177"/>
      <c r="D106" s="178" t="s">
        <v>73</v>
      </c>
      <c r="E106" s="190" t="s">
        <v>186</v>
      </c>
      <c r="F106" s="190" t="s">
        <v>187</v>
      </c>
      <c r="G106" s="177"/>
      <c r="H106" s="177"/>
      <c r="I106" s="180"/>
      <c r="J106" s="191">
        <f>BK106</f>
        <v>0</v>
      </c>
      <c r="K106" s="177"/>
      <c r="L106" s="182"/>
      <c r="M106" s="183"/>
      <c r="N106" s="184"/>
      <c r="O106" s="184"/>
      <c r="P106" s="185">
        <f>P107</f>
        <v>0</v>
      </c>
      <c r="Q106" s="184"/>
      <c r="R106" s="185">
        <f>R107</f>
        <v>0</v>
      </c>
      <c r="S106" s="184"/>
      <c r="T106" s="186">
        <f>T107</f>
        <v>0</v>
      </c>
      <c r="AR106" s="187" t="s">
        <v>79</v>
      </c>
      <c r="AT106" s="188" t="s">
        <v>73</v>
      </c>
      <c r="AU106" s="188" t="s">
        <v>79</v>
      </c>
      <c r="AY106" s="187" t="s">
        <v>137</v>
      </c>
      <c r="BK106" s="189">
        <f>BK107</f>
        <v>0</v>
      </c>
    </row>
    <row r="107" spans="2:65" s="1" customFormat="1" ht="16.5" customHeight="1">
      <c r="B107" s="40"/>
      <c r="C107" s="192" t="s">
        <v>188</v>
      </c>
      <c r="D107" s="192" t="s">
        <v>140</v>
      </c>
      <c r="E107" s="193" t="s">
        <v>189</v>
      </c>
      <c r="F107" s="194" t="s">
        <v>190</v>
      </c>
      <c r="G107" s="195" t="s">
        <v>191</v>
      </c>
      <c r="H107" s="196">
        <v>73.650000000000006</v>
      </c>
      <c r="I107" s="197"/>
      <c r="J107" s="198">
        <f>ROUND(I107*H107,2)</f>
        <v>0</v>
      </c>
      <c r="K107" s="194" t="s">
        <v>155</v>
      </c>
      <c r="L107" s="60"/>
      <c r="M107" s="199" t="s">
        <v>21</v>
      </c>
      <c r="N107" s="200" t="s">
        <v>45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144</v>
      </c>
      <c r="AT107" s="23" t="s">
        <v>140</v>
      </c>
      <c r="AU107" s="23" t="s">
        <v>83</v>
      </c>
      <c r="AY107" s="23" t="s">
        <v>137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79</v>
      </c>
      <c r="BK107" s="203">
        <f>ROUND(I107*H107,2)</f>
        <v>0</v>
      </c>
      <c r="BL107" s="23" t="s">
        <v>144</v>
      </c>
      <c r="BM107" s="23" t="s">
        <v>192</v>
      </c>
    </row>
    <row r="108" spans="2:65" s="10" customFormat="1" ht="37.4" customHeight="1">
      <c r="B108" s="176"/>
      <c r="C108" s="177"/>
      <c r="D108" s="178" t="s">
        <v>73</v>
      </c>
      <c r="E108" s="179" t="s">
        <v>193</v>
      </c>
      <c r="F108" s="179" t="s">
        <v>194</v>
      </c>
      <c r="G108" s="177"/>
      <c r="H108" s="177"/>
      <c r="I108" s="180"/>
      <c r="J108" s="181">
        <f>BK108</f>
        <v>0</v>
      </c>
      <c r="K108" s="177"/>
      <c r="L108" s="182"/>
      <c r="M108" s="183"/>
      <c r="N108" s="184"/>
      <c r="O108" s="184"/>
      <c r="P108" s="185">
        <f>P109</f>
        <v>0</v>
      </c>
      <c r="Q108" s="184"/>
      <c r="R108" s="185">
        <f>R109</f>
        <v>0</v>
      </c>
      <c r="S108" s="184"/>
      <c r="T108" s="186">
        <f>T109</f>
        <v>0</v>
      </c>
      <c r="AR108" s="187" t="s">
        <v>144</v>
      </c>
      <c r="AT108" s="188" t="s">
        <v>73</v>
      </c>
      <c r="AU108" s="188" t="s">
        <v>74</v>
      </c>
      <c r="AY108" s="187" t="s">
        <v>137</v>
      </c>
      <c r="BK108" s="189">
        <f>BK109</f>
        <v>0</v>
      </c>
    </row>
    <row r="109" spans="2:65" s="1" customFormat="1" ht="16.5" customHeight="1">
      <c r="B109" s="40"/>
      <c r="C109" s="192" t="s">
        <v>195</v>
      </c>
      <c r="D109" s="192" t="s">
        <v>140</v>
      </c>
      <c r="E109" s="193" t="s">
        <v>196</v>
      </c>
      <c r="F109" s="194" t="s">
        <v>197</v>
      </c>
      <c r="G109" s="195" t="s">
        <v>21</v>
      </c>
      <c r="H109" s="196">
        <v>1</v>
      </c>
      <c r="I109" s="197"/>
      <c r="J109" s="198">
        <f>ROUND(I109*H109,2)</f>
        <v>0</v>
      </c>
      <c r="K109" s="194" t="s">
        <v>143</v>
      </c>
      <c r="L109" s="60"/>
      <c r="M109" s="199" t="s">
        <v>21</v>
      </c>
      <c r="N109" s="237" t="s">
        <v>45</v>
      </c>
      <c r="O109" s="238"/>
      <c r="P109" s="239">
        <f>O109*H109</f>
        <v>0</v>
      </c>
      <c r="Q109" s="239">
        <v>0</v>
      </c>
      <c r="R109" s="239">
        <f>Q109*H109</f>
        <v>0</v>
      </c>
      <c r="S109" s="239">
        <v>0</v>
      </c>
      <c r="T109" s="240">
        <f>S109*H109</f>
        <v>0</v>
      </c>
      <c r="AR109" s="23" t="s">
        <v>198</v>
      </c>
      <c r="AT109" s="23" t="s">
        <v>140</v>
      </c>
      <c r="AU109" s="23" t="s">
        <v>79</v>
      </c>
      <c r="AY109" s="23" t="s">
        <v>137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79</v>
      </c>
      <c r="BK109" s="203">
        <f>ROUND(I109*H109,2)</f>
        <v>0</v>
      </c>
      <c r="BL109" s="23" t="s">
        <v>198</v>
      </c>
      <c r="BM109" s="23" t="s">
        <v>199</v>
      </c>
    </row>
    <row r="110" spans="2:65" s="1" customFormat="1" ht="7" customHeight="1">
      <c r="B110" s="55"/>
      <c r="C110" s="56"/>
      <c r="D110" s="56"/>
      <c r="E110" s="56"/>
      <c r="F110" s="56"/>
      <c r="G110" s="56"/>
      <c r="H110" s="56"/>
      <c r="I110" s="139"/>
      <c r="J110" s="56"/>
      <c r="K110" s="56"/>
      <c r="L110" s="60"/>
    </row>
  </sheetData>
  <sheetProtection algorithmName="SHA-512" hashValue="1VvCDBcWLa1ulyApjG011MgUssHv3xZsBcTh0L/o3G2HcFkTF6sEPfZ+/4fIRTD+eY2nDvE8oIAaPGnmi5oPdA==" saltValue="eTy/Fc8qUbL4vvqtVSlnWfb069aC/tGJ5JDrIrqtWFDxnyhFwJWFaGO9RaDvUA651YqIwqDwVefv39PpEGaa2g==" spinCount="100000" sheet="1" objects="1" scenarios="1" formatColumns="0" formatRows="0" autoFilter="0"/>
  <autoFilter ref="C80:K109"/>
  <mergeCells count="10">
    <mergeCell ref="J51:J52"/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65"/>
  <sheetViews>
    <sheetView showGridLines="0" workbookViewId="0">
      <pane ySplit="1" topLeftCell="A2" activePane="bottomLeft" state="frozen"/>
      <selection pane="bottomLeft"/>
    </sheetView>
  </sheetViews>
  <sheetFormatPr defaultRowHeight="14.5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9" width="12.625" style="110" customWidth="1"/>
    <col min="10" max="10" width="23.5" customWidth="1"/>
    <col min="11" max="11" width="15.5" customWidth="1"/>
    <col min="13" max="18" width="9.375" hidden="1"/>
    <col min="19" max="19" width="8.125" hidden="1" customWidth="1"/>
    <col min="20" max="20" width="29.625" hidden="1" customWidth="1"/>
    <col min="21" max="21" width="16.375" hidden="1" customWidth="1"/>
    <col min="22" max="22" width="12.375" customWidth="1"/>
    <col min="23" max="23" width="16.375" customWidth="1"/>
    <col min="24" max="24" width="12.375" customWidth="1"/>
    <col min="25" max="25" width="15" customWidth="1"/>
    <col min="26" max="26" width="11" customWidth="1"/>
    <col min="27" max="27" width="15" customWidth="1"/>
    <col min="28" max="28" width="16.37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88</v>
      </c>
      <c r="G1" s="378" t="s">
        <v>89</v>
      </c>
      <c r="H1" s="378"/>
      <c r="I1" s="114"/>
      <c r="J1" s="113" t="s">
        <v>90</v>
      </c>
      <c r="K1" s="112" t="s">
        <v>91</v>
      </c>
      <c r="L1" s="113" t="s">
        <v>92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7" customHeight="1"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AT2" s="23" t="s">
        <v>85</v>
      </c>
      <c r="AZ2" s="115" t="s">
        <v>200</v>
      </c>
      <c r="BA2" s="115" t="s">
        <v>201</v>
      </c>
      <c r="BB2" s="115" t="s">
        <v>95</v>
      </c>
      <c r="BC2" s="115" t="s">
        <v>202</v>
      </c>
      <c r="BD2" s="115" t="s">
        <v>97</v>
      </c>
    </row>
    <row r="3" spans="1:70" ht="7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83</v>
      </c>
      <c r="AZ3" s="115" t="s">
        <v>100</v>
      </c>
      <c r="BA3" s="115" t="s">
        <v>101</v>
      </c>
      <c r="BB3" s="115" t="s">
        <v>102</v>
      </c>
      <c r="BC3" s="115" t="s">
        <v>203</v>
      </c>
      <c r="BD3" s="115" t="s">
        <v>97</v>
      </c>
    </row>
    <row r="4" spans="1:70" ht="37" customHeight="1">
      <c r="B4" s="27"/>
      <c r="C4" s="28"/>
      <c r="D4" s="29" t="s">
        <v>99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204</v>
      </c>
      <c r="BA4" s="115" t="s">
        <v>205</v>
      </c>
      <c r="BB4" s="115" t="s">
        <v>102</v>
      </c>
      <c r="BC4" s="115" t="s">
        <v>206</v>
      </c>
      <c r="BD4" s="115" t="s">
        <v>97</v>
      </c>
    </row>
    <row r="5" spans="1:70" ht="7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207</v>
      </c>
      <c r="BA5" s="115" t="s">
        <v>208</v>
      </c>
      <c r="BB5" s="115" t="s">
        <v>102</v>
      </c>
      <c r="BC5" s="115" t="s">
        <v>209</v>
      </c>
      <c r="BD5" s="115" t="s">
        <v>97</v>
      </c>
    </row>
    <row r="6" spans="1:70" ht="12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210</v>
      </c>
      <c r="BA6" s="115" t="s">
        <v>211</v>
      </c>
      <c r="BB6" s="115" t="s">
        <v>102</v>
      </c>
      <c r="BC6" s="115" t="s">
        <v>212</v>
      </c>
      <c r="BD6" s="115" t="s">
        <v>97</v>
      </c>
    </row>
    <row r="7" spans="1:70" ht="16.5" customHeight="1">
      <c r="B7" s="27"/>
      <c r="C7" s="28"/>
      <c r="D7" s="28"/>
      <c r="E7" s="370" t="str">
        <f>'Rekapitulace stavby'!K6</f>
        <v>VÍCEÚČELOVÉ SPORTOVNÍ HŘIŠTĚ V OBCI DOUBRAVA</v>
      </c>
      <c r="F7" s="371"/>
      <c r="G7" s="371"/>
      <c r="H7" s="371"/>
      <c r="I7" s="117"/>
      <c r="J7" s="28"/>
      <c r="K7" s="30"/>
      <c r="AZ7" s="115" t="s">
        <v>213</v>
      </c>
      <c r="BA7" s="115" t="s">
        <v>214</v>
      </c>
      <c r="BB7" s="115" t="s">
        <v>215</v>
      </c>
      <c r="BC7" s="115" t="s">
        <v>216</v>
      </c>
      <c r="BD7" s="115" t="s">
        <v>97</v>
      </c>
    </row>
    <row r="8" spans="1:70" s="1" customFormat="1" ht="12">
      <c r="B8" s="40"/>
      <c r="C8" s="41"/>
      <c r="D8" s="36" t="s">
        <v>109</v>
      </c>
      <c r="E8" s="41"/>
      <c r="F8" s="41"/>
      <c r="G8" s="41"/>
      <c r="H8" s="41"/>
      <c r="I8" s="118"/>
      <c r="J8" s="41"/>
      <c r="K8" s="44"/>
      <c r="AZ8" s="115" t="s">
        <v>217</v>
      </c>
      <c r="BA8" s="115" t="s">
        <v>218</v>
      </c>
      <c r="BB8" s="115" t="s">
        <v>215</v>
      </c>
      <c r="BC8" s="115" t="s">
        <v>219</v>
      </c>
      <c r="BD8" s="115" t="s">
        <v>97</v>
      </c>
    </row>
    <row r="9" spans="1:70" s="1" customFormat="1" ht="37" customHeight="1">
      <c r="B9" s="40"/>
      <c r="C9" s="41"/>
      <c r="D9" s="41"/>
      <c r="E9" s="372" t="s">
        <v>220</v>
      </c>
      <c r="F9" s="373"/>
      <c r="G9" s="373"/>
      <c r="H9" s="373"/>
      <c r="I9" s="118"/>
      <c r="J9" s="41"/>
      <c r="K9" s="44"/>
      <c r="AZ9" s="115" t="s">
        <v>221</v>
      </c>
      <c r="BA9" s="115" t="s">
        <v>222</v>
      </c>
      <c r="BB9" s="115" t="s">
        <v>215</v>
      </c>
      <c r="BC9" s="115" t="s">
        <v>164</v>
      </c>
      <c r="BD9" s="115" t="s">
        <v>97</v>
      </c>
    </row>
    <row r="10" spans="1:70" s="1" customFormat="1" ht="12">
      <c r="B10" s="40"/>
      <c r="C10" s="41"/>
      <c r="D10" s="41"/>
      <c r="E10" s="41"/>
      <c r="F10" s="41"/>
      <c r="G10" s="41"/>
      <c r="H10" s="41"/>
      <c r="I10" s="118"/>
      <c r="J10" s="41"/>
      <c r="K10" s="44"/>
      <c r="AZ10" s="115" t="s">
        <v>223</v>
      </c>
      <c r="BA10" s="115" t="s">
        <v>224</v>
      </c>
      <c r="BB10" s="115" t="s">
        <v>215</v>
      </c>
      <c r="BC10" s="115" t="s">
        <v>225</v>
      </c>
      <c r="BD10" s="115" t="s">
        <v>97</v>
      </c>
    </row>
    <row r="11" spans="1:70" s="1" customFormat="1" ht="14.4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  <c r="AZ11" s="115" t="s">
        <v>226</v>
      </c>
      <c r="BA11" s="115" t="s">
        <v>227</v>
      </c>
      <c r="BB11" s="115" t="s">
        <v>215</v>
      </c>
      <c r="BC11" s="115" t="s">
        <v>228</v>
      </c>
      <c r="BD11" s="115" t="s">
        <v>97</v>
      </c>
    </row>
    <row r="12" spans="1:70" s="1" customFormat="1" ht="14.4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4. 9. 2018</v>
      </c>
      <c r="K12" s="44"/>
      <c r="AZ12" s="115" t="s">
        <v>229</v>
      </c>
      <c r="BA12" s="115" t="s">
        <v>230</v>
      </c>
      <c r="BB12" s="115" t="s">
        <v>215</v>
      </c>
      <c r="BC12" s="115" t="s">
        <v>231</v>
      </c>
      <c r="BD12" s="115" t="s">
        <v>97</v>
      </c>
    </row>
    <row r="13" spans="1:70" s="1" customFormat="1" ht="10.75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  <c r="AZ13" s="115" t="s">
        <v>232</v>
      </c>
      <c r="BA13" s="115" t="s">
        <v>233</v>
      </c>
      <c r="BB13" s="115" t="s">
        <v>102</v>
      </c>
      <c r="BC13" s="115" t="s">
        <v>234</v>
      </c>
      <c r="BD13" s="115" t="s">
        <v>97</v>
      </c>
    </row>
    <row r="14" spans="1:70" s="1" customFormat="1" ht="14.4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  <c r="AZ14" s="115" t="s">
        <v>235</v>
      </c>
      <c r="BA14" s="115" t="s">
        <v>236</v>
      </c>
      <c r="BB14" s="115" t="s">
        <v>215</v>
      </c>
      <c r="BC14" s="115" t="s">
        <v>237</v>
      </c>
      <c r="BD14" s="115" t="s">
        <v>97</v>
      </c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7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7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9" t="s">
        <v>30</v>
      </c>
      <c r="J21" s="34" t="s">
        <v>36</v>
      </c>
      <c r="K21" s="44"/>
    </row>
    <row r="22" spans="2:11" s="1" customFormat="1" ht="7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" customHeight="1">
      <c r="B23" s="40"/>
      <c r="C23" s="41"/>
      <c r="D23" s="36" t="s">
        <v>38</v>
      </c>
      <c r="E23" s="41"/>
      <c r="F23" s="41"/>
      <c r="G23" s="41"/>
      <c r="H23" s="41"/>
      <c r="I23" s="118"/>
      <c r="J23" s="41"/>
      <c r="K23" s="44"/>
    </row>
    <row r="24" spans="2:11" s="6" customFormat="1" ht="16.5" customHeight="1">
      <c r="B24" s="121"/>
      <c r="C24" s="122"/>
      <c r="D24" s="122"/>
      <c r="E24" s="339" t="s">
        <v>21</v>
      </c>
      <c r="F24" s="339"/>
      <c r="G24" s="339"/>
      <c r="H24" s="339"/>
      <c r="I24" s="123"/>
      <c r="J24" s="122"/>
      <c r="K24" s="124"/>
    </row>
    <row r="25" spans="2:11" s="1" customFormat="1" ht="7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7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4" customHeight="1">
      <c r="B27" s="40"/>
      <c r="C27" s="41"/>
      <c r="D27" s="127" t="s">
        <v>40</v>
      </c>
      <c r="E27" s="41"/>
      <c r="F27" s="41"/>
      <c r="G27" s="41"/>
      <c r="H27" s="41"/>
      <c r="I27" s="118"/>
      <c r="J27" s="128">
        <f>ROUND(J93,2)</f>
        <v>0</v>
      </c>
      <c r="K27" s="44"/>
    </row>
    <row r="28" spans="2:11" s="1" customFormat="1" ht="7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" customHeight="1">
      <c r="B29" s="40"/>
      <c r="C29" s="41"/>
      <c r="D29" s="41"/>
      <c r="E29" s="41"/>
      <c r="F29" s="45" t="s">
        <v>42</v>
      </c>
      <c r="G29" s="41"/>
      <c r="H29" s="41"/>
      <c r="I29" s="129" t="s">
        <v>41</v>
      </c>
      <c r="J29" s="45" t="s">
        <v>43</v>
      </c>
      <c r="K29" s="44"/>
    </row>
    <row r="30" spans="2:11" s="1" customFormat="1" ht="14.4" customHeight="1">
      <c r="B30" s="40"/>
      <c r="C30" s="41"/>
      <c r="D30" s="48" t="s">
        <v>44</v>
      </c>
      <c r="E30" s="48" t="s">
        <v>45</v>
      </c>
      <c r="F30" s="130">
        <f>ROUND(SUM(BE93:BE264), 2)</f>
        <v>0</v>
      </c>
      <c r="G30" s="41"/>
      <c r="H30" s="41"/>
      <c r="I30" s="131">
        <v>0.21</v>
      </c>
      <c r="J30" s="130">
        <f>ROUND(ROUND((SUM(BE93:BE264)), 2)*I30, 2)</f>
        <v>0</v>
      </c>
      <c r="K30" s="44"/>
    </row>
    <row r="31" spans="2:11" s="1" customFormat="1" ht="14.4" customHeight="1">
      <c r="B31" s="40"/>
      <c r="C31" s="41"/>
      <c r="D31" s="41"/>
      <c r="E31" s="48" t="s">
        <v>46</v>
      </c>
      <c r="F31" s="130">
        <f>ROUND(SUM(BF93:BF264), 2)</f>
        <v>0</v>
      </c>
      <c r="G31" s="41"/>
      <c r="H31" s="41"/>
      <c r="I31" s="131">
        <v>0.15</v>
      </c>
      <c r="J31" s="130">
        <f>ROUND(ROUND((SUM(BF93:BF264)), 2)*I31, 2)</f>
        <v>0</v>
      </c>
      <c r="K31" s="44"/>
    </row>
    <row r="32" spans="2:11" s="1" customFormat="1" ht="14.4" hidden="1" customHeight="1">
      <c r="B32" s="40"/>
      <c r="C32" s="41"/>
      <c r="D32" s="41"/>
      <c r="E32" s="48" t="s">
        <v>47</v>
      </c>
      <c r="F32" s="130">
        <f>ROUND(SUM(BG93:BG264),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" hidden="1" customHeight="1">
      <c r="B33" s="40"/>
      <c r="C33" s="41"/>
      <c r="D33" s="41"/>
      <c r="E33" s="48" t="s">
        <v>48</v>
      </c>
      <c r="F33" s="130">
        <f>ROUND(SUM(BH93:BH264),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" hidden="1" customHeight="1">
      <c r="B34" s="40"/>
      <c r="C34" s="41"/>
      <c r="D34" s="41"/>
      <c r="E34" s="48" t="s">
        <v>49</v>
      </c>
      <c r="F34" s="130">
        <f>ROUND(SUM(BI93:BI264),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7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4" customHeight="1">
      <c r="B36" s="40"/>
      <c r="C36" s="132"/>
      <c r="D36" s="133" t="s">
        <v>50</v>
      </c>
      <c r="E36" s="78"/>
      <c r="F36" s="78"/>
      <c r="G36" s="134" t="s">
        <v>51</v>
      </c>
      <c r="H36" s="135" t="s">
        <v>52</v>
      </c>
      <c r="I36" s="136"/>
      <c r="J36" s="137">
        <f>SUM(J27:J34)</f>
        <v>0</v>
      </c>
      <c r="K36" s="138"/>
    </row>
    <row r="37" spans="2:11" s="1" customFormat="1" ht="14.4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7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7" customHeight="1">
      <c r="B42" s="40"/>
      <c r="C42" s="29" t="s">
        <v>111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7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16.5" customHeight="1">
      <c r="B45" s="40"/>
      <c r="C45" s="41"/>
      <c r="D45" s="41"/>
      <c r="E45" s="370" t="str">
        <f>E7</f>
        <v>VÍCEÚČELOVÉ SPORTOVNÍ HŘIŠTĚ V OBCI DOUBRAVA</v>
      </c>
      <c r="F45" s="371"/>
      <c r="G45" s="371"/>
      <c r="H45" s="371"/>
      <c r="I45" s="118"/>
      <c r="J45" s="41"/>
      <c r="K45" s="44"/>
    </row>
    <row r="46" spans="2:11" s="1" customFormat="1" ht="14.4" customHeight="1">
      <c r="B46" s="40"/>
      <c r="C46" s="36" t="s">
        <v>109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17.25" customHeight="1">
      <c r="B47" s="40"/>
      <c r="C47" s="41"/>
      <c r="D47" s="41"/>
      <c r="E47" s="372" t="str">
        <f>E9</f>
        <v>2 - 2. etapa víceúčelové hřiště</v>
      </c>
      <c r="F47" s="373"/>
      <c r="G47" s="373"/>
      <c r="H47" s="373"/>
      <c r="I47" s="118"/>
      <c r="J47" s="41"/>
      <c r="K47" s="44"/>
    </row>
    <row r="48" spans="2:11" s="1" customFormat="1" ht="7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9" t="s">
        <v>25</v>
      </c>
      <c r="J49" s="120" t="str">
        <f>IF(J12="","",J12)</f>
        <v>4. 9. 2018</v>
      </c>
      <c r="K49" s="44"/>
    </row>
    <row r="50" spans="2:47" s="1" customFormat="1" ht="7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 ht="12">
      <c r="B51" s="40"/>
      <c r="C51" s="36" t="s">
        <v>27</v>
      </c>
      <c r="D51" s="41"/>
      <c r="E51" s="41"/>
      <c r="F51" s="34" t="str">
        <f>E15</f>
        <v>Obec Doubrava 599, 735 33 Doubrava</v>
      </c>
      <c r="G51" s="41"/>
      <c r="H51" s="41"/>
      <c r="I51" s="119" t="s">
        <v>33</v>
      </c>
      <c r="J51" s="339" t="str">
        <f>E21</f>
        <v>Projekční ateliér-Ing. Zelinka s.r.o</v>
      </c>
      <c r="K51" s="44"/>
    </row>
    <row r="52" spans="2:47" s="1" customFormat="1" ht="14.4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374"/>
      <c r="K52" s="44"/>
    </row>
    <row r="53" spans="2:47" s="1" customFormat="1" ht="10.2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112</v>
      </c>
      <c r="D54" s="132"/>
      <c r="E54" s="132"/>
      <c r="F54" s="132"/>
      <c r="G54" s="132"/>
      <c r="H54" s="132"/>
      <c r="I54" s="145"/>
      <c r="J54" s="146" t="s">
        <v>113</v>
      </c>
      <c r="K54" s="147"/>
    </row>
    <row r="55" spans="2:47" s="1" customFormat="1" ht="10.2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114</v>
      </c>
      <c r="D56" s="41"/>
      <c r="E56" s="41"/>
      <c r="F56" s="41"/>
      <c r="G56" s="41"/>
      <c r="H56" s="41"/>
      <c r="I56" s="118"/>
      <c r="J56" s="128">
        <f>J93</f>
        <v>0</v>
      </c>
      <c r="K56" s="44"/>
      <c r="AU56" s="23" t="s">
        <v>115</v>
      </c>
    </row>
    <row r="57" spans="2:47" s="7" customFormat="1" ht="25" customHeight="1">
      <c r="B57" s="149"/>
      <c r="C57" s="150"/>
      <c r="D57" s="151" t="s">
        <v>116</v>
      </c>
      <c r="E57" s="152"/>
      <c r="F57" s="152"/>
      <c r="G57" s="152"/>
      <c r="H57" s="152"/>
      <c r="I57" s="153"/>
      <c r="J57" s="154">
        <f>J94</f>
        <v>0</v>
      </c>
      <c r="K57" s="155"/>
    </row>
    <row r="58" spans="2:47" s="8" customFormat="1" ht="19.899999999999999" customHeight="1">
      <c r="B58" s="156"/>
      <c r="C58" s="157"/>
      <c r="D58" s="158" t="s">
        <v>238</v>
      </c>
      <c r="E58" s="159"/>
      <c r="F58" s="159"/>
      <c r="G58" s="159"/>
      <c r="H58" s="159"/>
      <c r="I58" s="160"/>
      <c r="J58" s="161">
        <f>J95</f>
        <v>0</v>
      </c>
      <c r="K58" s="162"/>
    </row>
    <row r="59" spans="2:47" s="8" customFormat="1" ht="19.899999999999999" customHeight="1">
      <c r="B59" s="156"/>
      <c r="C59" s="157"/>
      <c r="D59" s="158" t="s">
        <v>239</v>
      </c>
      <c r="E59" s="159"/>
      <c r="F59" s="159"/>
      <c r="G59" s="159"/>
      <c r="H59" s="159"/>
      <c r="I59" s="160"/>
      <c r="J59" s="161">
        <f>J132</f>
        <v>0</v>
      </c>
      <c r="K59" s="162"/>
    </row>
    <row r="60" spans="2:47" s="8" customFormat="1" ht="19.899999999999999" customHeight="1">
      <c r="B60" s="156"/>
      <c r="C60" s="157"/>
      <c r="D60" s="158" t="s">
        <v>240</v>
      </c>
      <c r="E60" s="159"/>
      <c r="F60" s="159"/>
      <c r="G60" s="159"/>
      <c r="H60" s="159"/>
      <c r="I60" s="160"/>
      <c r="J60" s="161">
        <f>J150</f>
        <v>0</v>
      </c>
      <c r="K60" s="162"/>
    </row>
    <row r="61" spans="2:47" s="8" customFormat="1" ht="19.899999999999999" customHeight="1">
      <c r="B61" s="156"/>
      <c r="C61" s="157"/>
      <c r="D61" s="158" t="s">
        <v>241</v>
      </c>
      <c r="E61" s="159"/>
      <c r="F61" s="159"/>
      <c r="G61" s="159"/>
      <c r="H61" s="159"/>
      <c r="I61" s="160"/>
      <c r="J61" s="161">
        <f>J170</f>
        <v>0</v>
      </c>
      <c r="K61" s="162"/>
    </row>
    <row r="62" spans="2:47" s="8" customFormat="1" ht="19.899999999999999" customHeight="1">
      <c r="B62" s="156"/>
      <c r="C62" s="157"/>
      <c r="D62" s="158" t="s">
        <v>117</v>
      </c>
      <c r="E62" s="159"/>
      <c r="F62" s="159"/>
      <c r="G62" s="159"/>
      <c r="H62" s="159"/>
      <c r="I62" s="160"/>
      <c r="J62" s="161">
        <f>J179</f>
        <v>0</v>
      </c>
      <c r="K62" s="162"/>
    </row>
    <row r="63" spans="2:47" s="8" customFormat="1" ht="19.899999999999999" customHeight="1">
      <c r="B63" s="156"/>
      <c r="C63" s="157"/>
      <c r="D63" s="158" t="s">
        <v>242</v>
      </c>
      <c r="E63" s="159"/>
      <c r="F63" s="159"/>
      <c r="G63" s="159"/>
      <c r="H63" s="159"/>
      <c r="I63" s="160"/>
      <c r="J63" s="161">
        <f>J197</f>
        <v>0</v>
      </c>
      <c r="K63" s="162"/>
    </row>
    <row r="64" spans="2:47" s="8" customFormat="1" ht="19.899999999999999" customHeight="1">
      <c r="B64" s="156"/>
      <c r="C64" s="157"/>
      <c r="D64" s="158" t="s">
        <v>118</v>
      </c>
      <c r="E64" s="159"/>
      <c r="F64" s="159"/>
      <c r="G64" s="159"/>
      <c r="H64" s="159"/>
      <c r="I64" s="160"/>
      <c r="J64" s="161">
        <f>J204</f>
        <v>0</v>
      </c>
      <c r="K64" s="162"/>
    </row>
    <row r="65" spans="2:12" s="8" customFormat="1" ht="19.899999999999999" customHeight="1">
      <c r="B65" s="156"/>
      <c r="C65" s="157"/>
      <c r="D65" s="158" t="s">
        <v>119</v>
      </c>
      <c r="E65" s="159"/>
      <c r="F65" s="159"/>
      <c r="G65" s="159"/>
      <c r="H65" s="159"/>
      <c r="I65" s="160"/>
      <c r="J65" s="161">
        <f>J209</f>
        <v>0</v>
      </c>
      <c r="K65" s="162"/>
    </row>
    <row r="66" spans="2:12" s="7" customFormat="1" ht="25" customHeight="1">
      <c r="B66" s="149"/>
      <c r="C66" s="150"/>
      <c r="D66" s="151" t="s">
        <v>243</v>
      </c>
      <c r="E66" s="152"/>
      <c r="F66" s="152"/>
      <c r="G66" s="152"/>
      <c r="H66" s="152"/>
      <c r="I66" s="153"/>
      <c r="J66" s="154">
        <f>J211</f>
        <v>0</v>
      </c>
      <c r="K66" s="155"/>
    </row>
    <row r="67" spans="2:12" s="8" customFormat="1" ht="19.899999999999999" customHeight="1">
      <c r="B67" s="156"/>
      <c r="C67" s="157"/>
      <c r="D67" s="158" t="s">
        <v>244</v>
      </c>
      <c r="E67" s="159"/>
      <c r="F67" s="159"/>
      <c r="G67" s="159"/>
      <c r="H67" s="159"/>
      <c r="I67" s="160"/>
      <c r="J67" s="161">
        <f>J212</f>
        <v>0</v>
      </c>
      <c r="K67" s="162"/>
    </row>
    <row r="68" spans="2:12" s="8" customFormat="1" ht="19.899999999999999" customHeight="1">
      <c r="B68" s="156"/>
      <c r="C68" s="157"/>
      <c r="D68" s="158" t="s">
        <v>245</v>
      </c>
      <c r="E68" s="159"/>
      <c r="F68" s="159"/>
      <c r="G68" s="159"/>
      <c r="H68" s="159"/>
      <c r="I68" s="160"/>
      <c r="J68" s="161">
        <f>J214</f>
        <v>0</v>
      </c>
      <c r="K68" s="162"/>
    </row>
    <row r="69" spans="2:12" s="8" customFormat="1" ht="19.899999999999999" customHeight="1">
      <c r="B69" s="156"/>
      <c r="C69" s="157"/>
      <c r="D69" s="158" t="s">
        <v>246</v>
      </c>
      <c r="E69" s="159"/>
      <c r="F69" s="159"/>
      <c r="G69" s="159"/>
      <c r="H69" s="159"/>
      <c r="I69" s="160"/>
      <c r="J69" s="161">
        <f>J232</f>
        <v>0</v>
      </c>
      <c r="K69" s="162"/>
    </row>
    <row r="70" spans="2:12" s="8" customFormat="1" ht="19.899999999999999" customHeight="1">
      <c r="B70" s="156"/>
      <c r="C70" s="157"/>
      <c r="D70" s="158" t="s">
        <v>247</v>
      </c>
      <c r="E70" s="159"/>
      <c r="F70" s="159"/>
      <c r="G70" s="159"/>
      <c r="H70" s="159"/>
      <c r="I70" s="160"/>
      <c r="J70" s="161">
        <f>J245</f>
        <v>0</v>
      </c>
      <c r="K70" s="162"/>
    </row>
    <row r="71" spans="2:12" s="7" customFormat="1" ht="25" customHeight="1">
      <c r="B71" s="149"/>
      <c r="C71" s="150"/>
      <c r="D71" s="151" t="s">
        <v>120</v>
      </c>
      <c r="E71" s="152"/>
      <c r="F71" s="152"/>
      <c r="G71" s="152"/>
      <c r="H71" s="152"/>
      <c r="I71" s="153"/>
      <c r="J71" s="154">
        <f>J252</f>
        <v>0</v>
      </c>
      <c r="K71" s="155"/>
    </row>
    <row r="72" spans="2:12" s="7" customFormat="1" ht="25" customHeight="1">
      <c r="B72" s="149"/>
      <c r="C72" s="150"/>
      <c r="D72" s="151" t="s">
        <v>248</v>
      </c>
      <c r="E72" s="152"/>
      <c r="F72" s="152"/>
      <c r="G72" s="152"/>
      <c r="H72" s="152"/>
      <c r="I72" s="153"/>
      <c r="J72" s="154">
        <f>J262</f>
        <v>0</v>
      </c>
      <c r="K72" s="155"/>
    </row>
    <row r="73" spans="2:12" s="8" customFormat="1" ht="19.899999999999999" customHeight="1">
      <c r="B73" s="156"/>
      <c r="C73" s="157"/>
      <c r="D73" s="158" t="s">
        <v>249</v>
      </c>
      <c r="E73" s="159"/>
      <c r="F73" s="159"/>
      <c r="G73" s="159"/>
      <c r="H73" s="159"/>
      <c r="I73" s="160"/>
      <c r="J73" s="161">
        <f>J263</f>
        <v>0</v>
      </c>
      <c r="K73" s="162"/>
    </row>
    <row r="74" spans="2:12" s="1" customFormat="1" ht="21.75" customHeight="1">
      <c r="B74" s="40"/>
      <c r="C74" s="41"/>
      <c r="D74" s="41"/>
      <c r="E74" s="41"/>
      <c r="F74" s="41"/>
      <c r="G74" s="41"/>
      <c r="H74" s="41"/>
      <c r="I74" s="118"/>
      <c r="J74" s="41"/>
      <c r="K74" s="44"/>
    </row>
    <row r="75" spans="2:12" s="1" customFormat="1" ht="7" customHeight="1">
      <c r="B75" s="55"/>
      <c r="C75" s="56"/>
      <c r="D75" s="56"/>
      <c r="E75" s="56"/>
      <c r="F75" s="56"/>
      <c r="G75" s="56"/>
      <c r="H75" s="56"/>
      <c r="I75" s="139"/>
      <c r="J75" s="56"/>
      <c r="K75" s="57"/>
    </row>
    <row r="79" spans="2:12" s="1" customFormat="1" ht="7" customHeight="1">
      <c r="B79" s="58"/>
      <c r="C79" s="59"/>
      <c r="D79" s="59"/>
      <c r="E79" s="59"/>
      <c r="F79" s="59"/>
      <c r="G79" s="59"/>
      <c r="H79" s="59"/>
      <c r="I79" s="142"/>
      <c r="J79" s="59"/>
      <c r="K79" s="59"/>
      <c r="L79" s="60"/>
    </row>
    <row r="80" spans="2:12" s="1" customFormat="1" ht="37" customHeight="1">
      <c r="B80" s="40"/>
      <c r="C80" s="61" t="s">
        <v>121</v>
      </c>
      <c r="D80" s="62"/>
      <c r="E80" s="62"/>
      <c r="F80" s="62"/>
      <c r="G80" s="62"/>
      <c r="H80" s="62"/>
      <c r="I80" s="163"/>
      <c r="J80" s="62"/>
      <c r="K80" s="62"/>
      <c r="L80" s="60"/>
    </row>
    <row r="81" spans="2:65" s="1" customFormat="1" ht="7" customHeight="1">
      <c r="B81" s="40"/>
      <c r="C81" s="62"/>
      <c r="D81" s="62"/>
      <c r="E81" s="62"/>
      <c r="F81" s="62"/>
      <c r="G81" s="62"/>
      <c r="H81" s="62"/>
      <c r="I81" s="163"/>
      <c r="J81" s="62"/>
      <c r="K81" s="62"/>
      <c r="L81" s="60"/>
    </row>
    <row r="82" spans="2:65" s="1" customFormat="1" ht="14.4" customHeight="1">
      <c r="B82" s="40"/>
      <c r="C82" s="64" t="s">
        <v>18</v>
      </c>
      <c r="D82" s="62"/>
      <c r="E82" s="62"/>
      <c r="F82" s="62"/>
      <c r="G82" s="62"/>
      <c r="H82" s="62"/>
      <c r="I82" s="163"/>
      <c r="J82" s="62"/>
      <c r="K82" s="62"/>
      <c r="L82" s="60"/>
    </row>
    <row r="83" spans="2:65" s="1" customFormat="1" ht="16.5" customHeight="1">
      <c r="B83" s="40"/>
      <c r="C83" s="62"/>
      <c r="D83" s="62"/>
      <c r="E83" s="375" t="str">
        <f>E7</f>
        <v>VÍCEÚČELOVÉ SPORTOVNÍ HŘIŠTĚ V OBCI DOUBRAVA</v>
      </c>
      <c r="F83" s="376"/>
      <c r="G83" s="376"/>
      <c r="H83" s="376"/>
      <c r="I83" s="163"/>
      <c r="J83" s="62"/>
      <c r="K83" s="62"/>
      <c r="L83" s="60"/>
    </row>
    <row r="84" spans="2:65" s="1" customFormat="1" ht="14.4" customHeight="1">
      <c r="B84" s="40"/>
      <c r="C84" s="64" t="s">
        <v>109</v>
      </c>
      <c r="D84" s="62"/>
      <c r="E84" s="62"/>
      <c r="F84" s="62"/>
      <c r="G84" s="62"/>
      <c r="H84" s="62"/>
      <c r="I84" s="163"/>
      <c r="J84" s="62"/>
      <c r="K84" s="62"/>
      <c r="L84" s="60"/>
    </row>
    <row r="85" spans="2:65" s="1" customFormat="1" ht="17.25" customHeight="1">
      <c r="B85" s="40"/>
      <c r="C85" s="62"/>
      <c r="D85" s="62"/>
      <c r="E85" s="350" t="str">
        <f>E9</f>
        <v>2 - 2. etapa víceúčelové hřiště</v>
      </c>
      <c r="F85" s="377"/>
      <c r="G85" s="377"/>
      <c r="H85" s="377"/>
      <c r="I85" s="163"/>
      <c r="J85" s="62"/>
      <c r="K85" s="62"/>
      <c r="L85" s="60"/>
    </row>
    <row r="86" spans="2:65" s="1" customFormat="1" ht="7" customHeight="1">
      <c r="B86" s="40"/>
      <c r="C86" s="62"/>
      <c r="D86" s="62"/>
      <c r="E86" s="62"/>
      <c r="F86" s="62"/>
      <c r="G86" s="62"/>
      <c r="H86" s="62"/>
      <c r="I86" s="163"/>
      <c r="J86" s="62"/>
      <c r="K86" s="62"/>
      <c r="L86" s="60"/>
    </row>
    <row r="87" spans="2:65" s="1" customFormat="1" ht="18" customHeight="1">
      <c r="B87" s="40"/>
      <c r="C87" s="64" t="s">
        <v>23</v>
      </c>
      <c r="D87" s="62"/>
      <c r="E87" s="62"/>
      <c r="F87" s="164" t="str">
        <f>F12</f>
        <v xml:space="preserve"> </v>
      </c>
      <c r="G87" s="62"/>
      <c r="H87" s="62"/>
      <c r="I87" s="165" t="s">
        <v>25</v>
      </c>
      <c r="J87" s="72" t="str">
        <f>IF(J12="","",J12)</f>
        <v>4. 9. 2018</v>
      </c>
      <c r="K87" s="62"/>
      <c r="L87" s="60"/>
    </row>
    <row r="88" spans="2:65" s="1" customFormat="1" ht="7" customHeight="1">
      <c r="B88" s="40"/>
      <c r="C88" s="62"/>
      <c r="D88" s="62"/>
      <c r="E88" s="62"/>
      <c r="F88" s="62"/>
      <c r="G88" s="62"/>
      <c r="H88" s="62"/>
      <c r="I88" s="163"/>
      <c r="J88" s="62"/>
      <c r="K88" s="62"/>
      <c r="L88" s="60"/>
    </row>
    <row r="89" spans="2:65" s="1" customFormat="1" ht="12">
      <c r="B89" s="40"/>
      <c r="C89" s="64" t="s">
        <v>27</v>
      </c>
      <c r="D89" s="62"/>
      <c r="E89" s="62"/>
      <c r="F89" s="164" t="str">
        <f>E15</f>
        <v>Obec Doubrava 599, 735 33 Doubrava</v>
      </c>
      <c r="G89" s="62"/>
      <c r="H89" s="62"/>
      <c r="I89" s="165" t="s">
        <v>33</v>
      </c>
      <c r="J89" s="164" t="str">
        <f>E21</f>
        <v>Projekční ateliér-Ing. Zelinka s.r.o</v>
      </c>
      <c r="K89" s="62"/>
      <c r="L89" s="60"/>
    </row>
    <row r="90" spans="2:65" s="1" customFormat="1" ht="14.4" customHeight="1">
      <c r="B90" s="40"/>
      <c r="C90" s="64" t="s">
        <v>31</v>
      </c>
      <c r="D90" s="62"/>
      <c r="E90" s="62"/>
      <c r="F90" s="164" t="str">
        <f>IF(E18="","",E18)</f>
        <v/>
      </c>
      <c r="G90" s="62"/>
      <c r="H90" s="62"/>
      <c r="I90" s="163"/>
      <c r="J90" s="62"/>
      <c r="K90" s="62"/>
      <c r="L90" s="60"/>
    </row>
    <row r="91" spans="2:65" s="1" customFormat="1" ht="10.25" customHeight="1">
      <c r="B91" s="40"/>
      <c r="C91" s="62"/>
      <c r="D91" s="62"/>
      <c r="E91" s="62"/>
      <c r="F91" s="62"/>
      <c r="G91" s="62"/>
      <c r="H91" s="62"/>
      <c r="I91" s="163"/>
      <c r="J91" s="62"/>
      <c r="K91" s="62"/>
      <c r="L91" s="60"/>
    </row>
    <row r="92" spans="2:65" s="9" customFormat="1" ht="29.25" customHeight="1">
      <c r="B92" s="166"/>
      <c r="C92" s="167" t="s">
        <v>122</v>
      </c>
      <c r="D92" s="168" t="s">
        <v>59</v>
      </c>
      <c r="E92" s="168" t="s">
        <v>55</v>
      </c>
      <c r="F92" s="168" t="s">
        <v>123</v>
      </c>
      <c r="G92" s="168" t="s">
        <v>124</v>
      </c>
      <c r="H92" s="168" t="s">
        <v>125</v>
      </c>
      <c r="I92" s="169" t="s">
        <v>126</v>
      </c>
      <c r="J92" s="168" t="s">
        <v>113</v>
      </c>
      <c r="K92" s="170" t="s">
        <v>127</v>
      </c>
      <c r="L92" s="171"/>
      <c r="M92" s="80" t="s">
        <v>128</v>
      </c>
      <c r="N92" s="81" t="s">
        <v>44</v>
      </c>
      <c r="O92" s="81" t="s">
        <v>129</v>
      </c>
      <c r="P92" s="81" t="s">
        <v>130</v>
      </c>
      <c r="Q92" s="81" t="s">
        <v>131</v>
      </c>
      <c r="R92" s="81" t="s">
        <v>132</v>
      </c>
      <c r="S92" s="81" t="s">
        <v>133</v>
      </c>
      <c r="T92" s="82" t="s">
        <v>134</v>
      </c>
    </row>
    <row r="93" spans="2:65" s="1" customFormat="1" ht="29.25" customHeight="1">
      <c r="B93" s="40"/>
      <c r="C93" s="86" t="s">
        <v>114</v>
      </c>
      <c r="D93" s="62"/>
      <c r="E93" s="62"/>
      <c r="F93" s="62"/>
      <c r="G93" s="62"/>
      <c r="H93" s="62"/>
      <c r="I93" s="163"/>
      <c r="J93" s="172">
        <f>BK93</f>
        <v>0</v>
      </c>
      <c r="K93" s="62"/>
      <c r="L93" s="60"/>
      <c r="M93" s="83"/>
      <c r="N93" s="84"/>
      <c r="O93" s="84"/>
      <c r="P93" s="173">
        <f>P94+P211+P252+P262</f>
        <v>0</v>
      </c>
      <c r="Q93" s="84"/>
      <c r="R93" s="173">
        <f>R94+R211+R252+R262</f>
        <v>490.43852585999997</v>
      </c>
      <c r="S93" s="84"/>
      <c r="T93" s="174">
        <f>T94+T211+T252+T262</f>
        <v>0</v>
      </c>
      <c r="AT93" s="23" t="s">
        <v>73</v>
      </c>
      <c r="AU93" s="23" t="s">
        <v>115</v>
      </c>
      <c r="BK93" s="175">
        <f>BK94+BK211+BK252+BK262</f>
        <v>0</v>
      </c>
    </row>
    <row r="94" spans="2:65" s="10" customFormat="1" ht="37.4" customHeight="1">
      <c r="B94" s="176"/>
      <c r="C94" s="177"/>
      <c r="D94" s="178" t="s">
        <v>73</v>
      </c>
      <c r="E94" s="179" t="s">
        <v>135</v>
      </c>
      <c r="F94" s="179" t="s">
        <v>136</v>
      </c>
      <c r="G94" s="177"/>
      <c r="H94" s="177"/>
      <c r="I94" s="180"/>
      <c r="J94" s="181">
        <f>BK94</f>
        <v>0</v>
      </c>
      <c r="K94" s="177"/>
      <c r="L94" s="182"/>
      <c r="M94" s="183"/>
      <c r="N94" s="184"/>
      <c r="O94" s="184"/>
      <c r="P94" s="185">
        <f>P95+P132+P150+P170+P179+P197+P204+P209</f>
        <v>0</v>
      </c>
      <c r="Q94" s="184"/>
      <c r="R94" s="185">
        <f>R95+R132+R150+R170+R179+R197+R204+R209</f>
        <v>487.69887085999994</v>
      </c>
      <c r="S94" s="184"/>
      <c r="T94" s="186">
        <f>T95+T132+T150+T170+T179+T197+T204+T209</f>
        <v>0</v>
      </c>
      <c r="AR94" s="187" t="s">
        <v>79</v>
      </c>
      <c r="AT94" s="188" t="s">
        <v>73</v>
      </c>
      <c r="AU94" s="188" t="s">
        <v>74</v>
      </c>
      <c r="AY94" s="187" t="s">
        <v>137</v>
      </c>
      <c r="BK94" s="189">
        <f>BK95+BK132+BK150+BK170+BK179+BK197+BK204+BK209</f>
        <v>0</v>
      </c>
    </row>
    <row r="95" spans="2:65" s="10" customFormat="1" ht="19.899999999999999" customHeight="1">
      <c r="B95" s="176"/>
      <c r="C95" s="177"/>
      <c r="D95" s="178" t="s">
        <v>73</v>
      </c>
      <c r="E95" s="190" t="s">
        <v>79</v>
      </c>
      <c r="F95" s="190" t="s">
        <v>86</v>
      </c>
      <c r="G95" s="177"/>
      <c r="H95" s="177"/>
      <c r="I95" s="180"/>
      <c r="J95" s="191">
        <f>BK95</f>
        <v>0</v>
      </c>
      <c r="K95" s="177"/>
      <c r="L95" s="182"/>
      <c r="M95" s="183"/>
      <c r="N95" s="184"/>
      <c r="O95" s="184"/>
      <c r="P95" s="185">
        <f>SUM(P96:P131)</f>
        <v>0</v>
      </c>
      <c r="Q95" s="184"/>
      <c r="R95" s="185">
        <f>SUM(R96:R131)</f>
        <v>16.749285</v>
      </c>
      <c r="S95" s="184"/>
      <c r="T95" s="186">
        <f>SUM(T96:T131)</f>
        <v>0</v>
      </c>
      <c r="AR95" s="187" t="s">
        <v>79</v>
      </c>
      <c r="AT95" s="188" t="s">
        <v>73</v>
      </c>
      <c r="AU95" s="188" t="s">
        <v>79</v>
      </c>
      <c r="AY95" s="187" t="s">
        <v>137</v>
      </c>
      <c r="BK95" s="189">
        <f>SUM(BK96:BK131)</f>
        <v>0</v>
      </c>
    </row>
    <row r="96" spans="2:65" s="1" customFormat="1" ht="25.5" customHeight="1">
      <c r="B96" s="40"/>
      <c r="C96" s="192" t="s">
        <v>83</v>
      </c>
      <c r="D96" s="192" t="s">
        <v>140</v>
      </c>
      <c r="E96" s="193" t="s">
        <v>250</v>
      </c>
      <c r="F96" s="194" t="s">
        <v>251</v>
      </c>
      <c r="G96" s="195" t="s">
        <v>215</v>
      </c>
      <c r="H96" s="196">
        <v>6</v>
      </c>
      <c r="I96" s="197"/>
      <c r="J96" s="198">
        <f>ROUND(I96*H96,2)</f>
        <v>0</v>
      </c>
      <c r="K96" s="194" t="s">
        <v>155</v>
      </c>
      <c r="L96" s="60"/>
      <c r="M96" s="199" t="s">
        <v>21</v>
      </c>
      <c r="N96" s="200" t="s">
        <v>45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144</v>
      </c>
      <c r="AT96" s="23" t="s">
        <v>140</v>
      </c>
      <c r="AU96" s="23" t="s">
        <v>83</v>
      </c>
      <c r="AY96" s="23" t="s">
        <v>137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79</v>
      </c>
      <c r="BK96" s="203">
        <f>ROUND(I96*H96,2)</f>
        <v>0</v>
      </c>
      <c r="BL96" s="23" t="s">
        <v>144</v>
      </c>
      <c r="BM96" s="23" t="s">
        <v>252</v>
      </c>
    </row>
    <row r="97" spans="2:65" s="11" customFormat="1" ht="12">
      <c r="B97" s="204"/>
      <c r="C97" s="205"/>
      <c r="D97" s="206" t="s">
        <v>146</v>
      </c>
      <c r="E97" s="207" t="s">
        <v>21</v>
      </c>
      <c r="F97" s="208" t="s">
        <v>221</v>
      </c>
      <c r="G97" s="205"/>
      <c r="H97" s="209">
        <v>6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146</v>
      </c>
      <c r="AU97" s="215" t="s">
        <v>83</v>
      </c>
      <c r="AV97" s="11" t="s">
        <v>83</v>
      </c>
      <c r="AW97" s="11" t="s">
        <v>37</v>
      </c>
      <c r="AX97" s="11" t="s">
        <v>79</v>
      </c>
      <c r="AY97" s="215" t="s">
        <v>137</v>
      </c>
    </row>
    <row r="98" spans="2:65" s="1" customFormat="1" ht="25.5" customHeight="1">
      <c r="B98" s="40"/>
      <c r="C98" s="192" t="s">
        <v>97</v>
      </c>
      <c r="D98" s="192" t="s">
        <v>140</v>
      </c>
      <c r="E98" s="193" t="s">
        <v>253</v>
      </c>
      <c r="F98" s="194" t="s">
        <v>254</v>
      </c>
      <c r="G98" s="195" t="s">
        <v>215</v>
      </c>
      <c r="H98" s="196">
        <v>6</v>
      </c>
      <c r="I98" s="197"/>
      <c r="J98" s="198">
        <f>ROUND(I98*H98,2)</f>
        <v>0</v>
      </c>
      <c r="K98" s="194" t="s">
        <v>155</v>
      </c>
      <c r="L98" s="60"/>
      <c r="M98" s="199" t="s">
        <v>21</v>
      </c>
      <c r="N98" s="200" t="s">
        <v>45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144</v>
      </c>
      <c r="AT98" s="23" t="s">
        <v>140</v>
      </c>
      <c r="AU98" s="23" t="s">
        <v>83</v>
      </c>
      <c r="AY98" s="23" t="s">
        <v>137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79</v>
      </c>
      <c r="BK98" s="203">
        <f>ROUND(I98*H98,2)</f>
        <v>0</v>
      </c>
      <c r="BL98" s="23" t="s">
        <v>144</v>
      </c>
      <c r="BM98" s="23" t="s">
        <v>255</v>
      </c>
    </row>
    <row r="99" spans="2:65" s="1" customFormat="1" ht="25.5" customHeight="1">
      <c r="B99" s="40"/>
      <c r="C99" s="192" t="s">
        <v>144</v>
      </c>
      <c r="D99" s="192" t="s">
        <v>140</v>
      </c>
      <c r="E99" s="193" t="s">
        <v>256</v>
      </c>
      <c r="F99" s="194" t="s">
        <v>257</v>
      </c>
      <c r="G99" s="195" t="s">
        <v>215</v>
      </c>
      <c r="H99" s="196">
        <v>57.954999999999998</v>
      </c>
      <c r="I99" s="197"/>
      <c r="J99" s="198">
        <f>ROUND(I99*H99,2)</f>
        <v>0</v>
      </c>
      <c r="K99" s="194" t="s">
        <v>155</v>
      </c>
      <c r="L99" s="60"/>
      <c r="M99" s="199" t="s">
        <v>21</v>
      </c>
      <c r="N99" s="200" t="s">
        <v>45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144</v>
      </c>
      <c r="AT99" s="23" t="s">
        <v>140</v>
      </c>
      <c r="AU99" s="23" t="s">
        <v>83</v>
      </c>
      <c r="AY99" s="23" t="s">
        <v>137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79</v>
      </c>
      <c r="BK99" s="203">
        <f>ROUND(I99*H99,2)</f>
        <v>0</v>
      </c>
      <c r="BL99" s="23" t="s">
        <v>144</v>
      </c>
      <c r="BM99" s="23" t="s">
        <v>258</v>
      </c>
    </row>
    <row r="100" spans="2:65" s="11" customFormat="1" ht="24">
      <c r="B100" s="204"/>
      <c r="C100" s="205"/>
      <c r="D100" s="206" t="s">
        <v>146</v>
      </c>
      <c r="E100" s="207" t="s">
        <v>21</v>
      </c>
      <c r="F100" s="208" t="s">
        <v>259</v>
      </c>
      <c r="G100" s="205"/>
      <c r="H100" s="209">
        <v>57.954999999999998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146</v>
      </c>
      <c r="AU100" s="215" t="s">
        <v>83</v>
      </c>
      <c r="AV100" s="11" t="s">
        <v>83</v>
      </c>
      <c r="AW100" s="11" t="s">
        <v>37</v>
      </c>
      <c r="AX100" s="11" t="s">
        <v>79</v>
      </c>
      <c r="AY100" s="215" t="s">
        <v>137</v>
      </c>
    </row>
    <row r="101" spans="2:65" s="1" customFormat="1" ht="38.25" customHeight="1">
      <c r="B101" s="40"/>
      <c r="C101" s="192" t="s">
        <v>138</v>
      </c>
      <c r="D101" s="192" t="s">
        <v>140</v>
      </c>
      <c r="E101" s="193" t="s">
        <v>260</v>
      </c>
      <c r="F101" s="194" t="s">
        <v>261</v>
      </c>
      <c r="G101" s="195" t="s">
        <v>215</v>
      </c>
      <c r="H101" s="196">
        <v>57.954999999999998</v>
      </c>
      <c r="I101" s="197"/>
      <c r="J101" s="198">
        <f>ROUND(I101*H101,2)</f>
        <v>0</v>
      </c>
      <c r="K101" s="194" t="s">
        <v>155</v>
      </c>
      <c r="L101" s="60"/>
      <c r="M101" s="199" t="s">
        <v>21</v>
      </c>
      <c r="N101" s="200" t="s">
        <v>45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144</v>
      </c>
      <c r="AT101" s="23" t="s">
        <v>140</v>
      </c>
      <c r="AU101" s="23" t="s">
        <v>83</v>
      </c>
      <c r="AY101" s="23" t="s">
        <v>137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79</v>
      </c>
      <c r="BK101" s="203">
        <f>ROUND(I101*H101,2)</f>
        <v>0</v>
      </c>
      <c r="BL101" s="23" t="s">
        <v>144</v>
      </c>
      <c r="BM101" s="23" t="s">
        <v>262</v>
      </c>
    </row>
    <row r="102" spans="2:65" s="1" customFormat="1" ht="38.25" customHeight="1">
      <c r="B102" s="40"/>
      <c r="C102" s="192" t="s">
        <v>164</v>
      </c>
      <c r="D102" s="192" t="s">
        <v>140</v>
      </c>
      <c r="E102" s="193" t="s">
        <v>263</v>
      </c>
      <c r="F102" s="194" t="s">
        <v>264</v>
      </c>
      <c r="G102" s="195" t="s">
        <v>215</v>
      </c>
      <c r="H102" s="196">
        <v>63.954999999999998</v>
      </c>
      <c r="I102" s="197"/>
      <c r="J102" s="198">
        <f>ROUND(I102*H102,2)</f>
        <v>0</v>
      </c>
      <c r="K102" s="194" t="s">
        <v>155</v>
      </c>
      <c r="L102" s="60"/>
      <c r="M102" s="199" t="s">
        <v>21</v>
      </c>
      <c r="N102" s="200" t="s">
        <v>45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144</v>
      </c>
      <c r="AT102" s="23" t="s">
        <v>140</v>
      </c>
      <c r="AU102" s="23" t="s">
        <v>83</v>
      </c>
      <c r="AY102" s="23" t="s">
        <v>137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79</v>
      </c>
      <c r="BK102" s="203">
        <f>ROUND(I102*H102,2)</f>
        <v>0</v>
      </c>
      <c r="BL102" s="23" t="s">
        <v>144</v>
      </c>
      <c r="BM102" s="23" t="s">
        <v>265</v>
      </c>
    </row>
    <row r="103" spans="2:65" s="11" customFormat="1" ht="12">
      <c r="B103" s="204"/>
      <c r="C103" s="205"/>
      <c r="D103" s="206" t="s">
        <v>146</v>
      </c>
      <c r="E103" s="207" t="s">
        <v>21</v>
      </c>
      <c r="F103" s="208" t="s">
        <v>235</v>
      </c>
      <c r="G103" s="205"/>
      <c r="H103" s="209">
        <v>63.954999999999998</v>
      </c>
      <c r="I103" s="210"/>
      <c r="J103" s="205"/>
      <c r="K103" s="205"/>
      <c r="L103" s="211"/>
      <c r="M103" s="212"/>
      <c r="N103" s="213"/>
      <c r="O103" s="213"/>
      <c r="P103" s="213"/>
      <c r="Q103" s="213"/>
      <c r="R103" s="213"/>
      <c r="S103" s="213"/>
      <c r="T103" s="214"/>
      <c r="AT103" s="215" t="s">
        <v>146</v>
      </c>
      <c r="AU103" s="215" t="s">
        <v>83</v>
      </c>
      <c r="AV103" s="11" t="s">
        <v>83</v>
      </c>
      <c r="AW103" s="11" t="s">
        <v>37</v>
      </c>
      <c r="AX103" s="11" t="s">
        <v>79</v>
      </c>
      <c r="AY103" s="215" t="s">
        <v>137</v>
      </c>
    </row>
    <row r="104" spans="2:65" s="1" customFormat="1" ht="25.5" customHeight="1">
      <c r="B104" s="40"/>
      <c r="C104" s="192" t="s">
        <v>169</v>
      </c>
      <c r="D104" s="192" t="s">
        <v>140</v>
      </c>
      <c r="E104" s="193" t="s">
        <v>266</v>
      </c>
      <c r="F104" s="194" t="s">
        <v>267</v>
      </c>
      <c r="G104" s="195" t="s">
        <v>215</v>
      </c>
      <c r="H104" s="196">
        <v>63.954999999999998</v>
      </c>
      <c r="I104" s="197"/>
      <c r="J104" s="198">
        <f>ROUND(I104*H104,2)</f>
        <v>0</v>
      </c>
      <c r="K104" s="194" t="s">
        <v>155</v>
      </c>
      <c r="L104" s="60"/>
      <c r="M104" s="199" t="s">
        <v>21</v>
      </c>
      <c r="N104" s="200" t="s">
        <v>45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144</v>
      </c>
      <c r="AT104" s="23" t="s">
        <v>140</v>
      </c>
      <c r="AU104" s="23" t="s">
        <v>83</v>
      </c>
      <c r="AY104" s="23" t="s">
        <v>137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79</v>
      </c>
      <c r="BK104" s="203">
        <f>ROUND(I104*H104,2)</f>
        <v>0</v>
      </c>
      <c r="BL104" s="23" t="s">
        <v>144</v>
      </c>
      <c r="BM104" s="23" t="s">
        <v>268</v>
      </c>
    </row>
    <row r="105" spans="2:65" s="11" customFormat="1" ht="12">
      <c r="B105" s="204"/>
      <c r="C105" s="205"/>
      <c r="D105" s="206" t="s">
        <v>146</v>
      </c>
      <c r="E105" s="207" t="s">
        <v>21</v>
      </c>
      <c r="F105" s="208" t="s">
        <v>235</v>
      </c>
      <c r="G105" s="205"/>
      <c r="H105" s="209">
        <v>63.954999999999998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146</v>
      </c>
      <c r="AU105" s="215" t="s">
        <v>83</v>
      </c>
      <c r="AV105" s="11" t="s">
        <v>83</v>
      </c>
      <c r="AW105" s="11" t="s">
        <v>37</v>
      </c>
      <c r="AX105" s="11" t="s">
        <v>79</v>
      </c>
      <c r="AY105" s="215" t="s">
        <v>137</v>
      </c>
    </row>
    <row r="106" spans="2:65" s="1" customFormat="1" ht="16.5" customHeight="1">
      <c r="B106" s="40"/>
      <c r="C106" s="192" t="s">
        <v>160</v>
      </c>
      <c r="D106" s="192" t="s">
        <v>140</v>
      </c>
      <c r="E106" s="193" t="s">
        <v>269</v>
      </c>
      <c r="F106" s="194" t="s">
        <v>270</v>
      </c>
      <c r="G106" s="195" t="s">
        <v>215</v>
      </c>
      <c r="H106" s="196">
        <v>63.954999999999998</v>
      </c>
      <c r="I106" s="197"/>
      <c r="J106" s="198">
        <f>ROUND(I106*H106,2)</f>
        <v>0</v>
      </c>
      <c r="K106" s="194" t="s">
        <v>155</v>
      </c>
      <c r="L106" s="60"/>
      <c r="M106" s="199" t="s">
        <v>21</v>
      </c>
      <c r="N106" s="200" t="s">
        <v>45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144</v>
      </c>
      <c r="AT106" s="23" t="s">
        <v>140</v>
      </c>
      <c r="AU106" s="23" t="s">
        <v>83</v>
      </c>
      <c r="AY106" s="23" t="s">
        <v>137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79</v>
      </c>
      <c r="BK106" s="203">
        <f>ROUND(I106*H106,2)</f>
        <v>0</v>
      </c>
      <c r="BL106" s="23" t="s">
        <v>144</v>
      </c>
      <c r="BM106" s="23" t="s">
        <v>271</v>
      </c>
    </row>
    <row r="107" spans="2:65" s="11" customFormat="1" ht="12">
      <c r="B107" s="204"/>
      <c r="C107" s="205"/>
      <c r="D107" s="206" t="s">
        <v>146</v>
      </c>
      <c r="E107" s="207" t="s">
        <v>21</v>
      </c>
      <c r="F107" s="208" t="s">
        <v>235</v>
      </c>
      <c r="G107" s="205"/>
      <c r="H107" s="209">
        <v>63.954999999999998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146</v>
      </c>
      <c r="AU107" s="215" t="s">
        <v>83</v>
      </c>
      <c r="AV107" s="11" t="s">
        <v>83</v>
      </c>
      <c r="AW107" s="11" t="s">
        <v>37</v>
      </c>
      <c r="AX107" s="11" t="s">
        <v>79</v>
      </c>
      <c r="AY107" s="215" t="s">
        <v>137</v>
      </c>
    </row>
    <row r="108" spans="2:65" s="1" customFormat="1" ht="25.5" customHeight="1">
      <c r="B108" s="40"/>
      <c r="C108" s="192" t="s">
        <v>162</v>
      </c>
      <c r="D108" s="192" t="s">
        <v>140</v>
      </c>
      <c r="E108" s="193" t="s">
        <v>272</v>
      </c>
      <c r="F108" s="194" t="s">
        <v>273</v>
      </c>
      <c r="G108" s="195" t="s">
        <v>191</v>
      </c>
      <c r="H108" s="196">
        <v>63.954999999999998</v>
      </c>
      <c r="I108" s="197"/>
      <c r="J108" s="198">
        <f>ROUND(I108*H108,2)</f>
        <v>0</v>
      </c>
      <c r="K108" s="194" t="s">
        <v>155</v>
      </c>
      <c r="L108" s="60"/>
      <c r="M108" s="199" t="s">
        <v>21</v>
      </c>
      <c r="N108" s="200" t="s">
        <v>45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144</v>
      </c>
      <c r="AT108" s="23" t="s">
        <v>140</v>
      </c>
      <c r="AU108" s="23" t="s">
        <v>83</v>
      </c>
      <c r="AY108" s="23" t="s">
        <v>137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79</v>
      </c>
      <c r="BK108" s="203">
        <f>ROUND(I108*H108,2)</f>
        <v>0</v>
      </c>
      <c r="BL108" s="23" t="s">
        <v>144</v>
      </c>
      <c r="BM108" s="23" t="s">
        <v>274</v>
      </c>
    </row>
    <row r="109" spans="2:65" s="11" customFormat="1" ht="12">
      <c r="B109" s="204"/>
      <c r="C109" s="205"/>
      <c r="D109" s="206" t="s">
        <v>146</v>
      </c>
      <c r="E109" s="207" t="s">
        <v>21</v>
      </c>
      <c r="F109" s="208" t="s">
        <v>235</v>
      </c>
      <c r="G109" s="205"/>
      <c r="H109" s="209">
        <v>63.954999999999998</v>
      </c>
      <c r="I109" s="210"/>
      <c r="J109" s="205"/>
      <c r="K109" s="205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146</v>
      </c>
      <c r="AU109" s="215" t="s">
        <v>83</v>
      </c>
      <c r="AV109" s="11" t="s">
        <v>83</v>
      </c>
      <c r="AW109" s="11" t="s">
        <v>37</v>
      </c>
      <c r="AX109" s="11" t="s">
        <v>79</v>
      </c>
      <c r="AY109" s="215" t="s">
        <v>137</v>
      </c>
    </row>
    <row r="110" spans="2:65" s="1" customFormat="1" ht="25.5" customHeight="1">
      <c r="B110" s="40"/>
      <c r="C110" s="192" t="s">
        <v>182</v>
      </c>
      <c r="D110" s="192" t="s">
        <v>140</v>
      </c>
      <c r="E110" s="193" t="s">
        <v>275</v>
      </c>
      <c r="F110" s="194" t="s">
        <v>276</v>
      </c>
      <c r="G110" s="195" t="s">
        <v>215</v>
      </c>
      <c r="H110" s="196">
        <v>26.05</v>
      </c>
      <c r="I110" s="197"/>
      <c r="J110" s="198">
        <f>ROUND(I110*H110,2)</f>
        <v>0</v>
      </c>
      <c r="K110" s="194" t="s">
        <v>155</v>
      </c>
      <c r="L110" s="60"/>
      <c r="M110" s="199" t="s">
        <v>21</v>
      </c>
      <c r="N110" s="200" t="s">
        <v>45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144</v>
      </c>
      <c r="AT110" s="23" t="s">
        <v>140</v>
      </c>
      <c r="AU110" s="23" t="s">
        <v>83</v>
      </c>
      <c r="AY110" s="23" t="s">
        <v>137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79</v>
      </c>
      <c r="BK110" s="203">
        <f>ROUND(I110*H110,2)</f>
        <v>0</v>
      </c>
      <c r="BL110" s="23" t="s">
        <v>144</v>
      </c>
      <c r="BM110" s="23" t="s">
        <v>277</v>
      </c>
    </row>
    <row r="111" spans="2:65" s="11" customFormat="1" ht="12">
      <c r="B111" s="204"/>
      <c r="C111" s="205"/>
      <c r="D111" s="206" t="s">
        <v>146</v>
      </c>
      <c r="E111" s="207" t="s">
        <v>21</v>
      </c>
      <c r="F111" s="208" t="s">
        <v>21</v>
      </c>
      <c r="G111" s="205"/>
      <c r="H111" s="209">
        <v>0</v>
      </c>
      <c r="I111" s="210"/>
      <c r="J111" s="205"/>
      <c r="K111" s="205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146</v>
      </c>
      <c r="AU111" s="215" t="s">
        <v>83</v>
      </c>
      <c r="AV111" s="11" t="s">
        <v>83</v>
      </c>
      <c r="AW111" s="11" t="s">
        <v>37</v>
      </c>
      <c r="AX111" s="11" t="s">
        <v>74</v>
      </c>
      <c r="AY111" s="215" t="s">
        <v>137</v>
      </c>
    </row>
    <row r="112" spans="2:65" s="11" customFormat="1" ht="12">
      <c r="B112" s="204"/>
      <c r="C112" s="205"/>
      <c r="D112" s="206" t="s">
        <v>146</v>
      </c>
      <c r="E112" s="207" t="s">
        <v>21</v>
      </c>
      <c r="F112" s="208" t="s">
        <v>223</v>
      </c>
      <c r="G112" s="205"/>
      <c r="H112" s="209">
        <v>10.050000000000001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146</v>
      </c>
      <c r="AU112" s="215" t="s">
        <v>83</v>
      </c>
      <c r="AV112" s="11" t="s">
        <v>83</v>
      </c>
      <c r="AW112" s="11" t="s">
        <v>37</v>
      </c>
      <c r="AX112" s="11" t="s">
        <v>74</v>
      </c>
      <c r="AY112" s="215" t="s">
        <v>137</v>
      </c>
    </row>
    <row r="113" spans="2:65" s="13" customFormat="1" ht="12">
      <c r="B113" s="241"/>
      <c r="C113" s="242"/>
      <c r="D113" s="206" t="s">
        <v>146</v>
      </c>
      <c r="E113" s="243" t="s">
        <v>21</v>
      </c>
      <c r="F113" s="244" t="s">
        <v>278</v>
      </c>
      <c r="G113" s="242"/>
      <c r="H113" s="243" t="s">
        <v>21</v>
      </c>
      <c r="I113" s="245"/>
      <c r="J113" s="242"/>
      <c r="K113" s="242"/>
      <c r="L113" s="246"/>
      <c r="M113" s="247"/>
      <c r="N113" s="248"/>
      <c r="O113" s="248"/>
      <c r="P113" s="248"/>
      <c r="Q113" s="248"/>
      <c r="R113" s="248"/>
      <c r="S113" s="248"/>
      <c r="T113" s="249"/>
      <c r="AT113" s="250" t="s">
        <v>146</v>
      </c>
      <c r="AU113" s="250" t="s">
        <v>83</v>
      </c>
      <c r="AV113" s="13" t="s">
        <v>79</v>
      </c>
      <c r="AW113" s="13" t="s">
        <v>37</v>
      </c>
      <c r="AX113" s="13" t="s">
        <v>74</v>
      </c>
      <c r="AY113" s="250" t="s">
        <v>137</v>
      </c>
    </row>
    <row r="114" spans="2:65" s="11" customFormat="1" ht="12">
      <c r="B114" s="204"/>
      <c r="C114" s="205"/>
      <c r="D114" s="206" t="s">
        <v>146</v>
      </c>
      <c r="E114" s="207" t="s">
        <v>21</v>
      </c>
      <c r="F114" s="208" t="s">
        <v>83</v>
      </c>
      <c r="G114" s="205"/>
      <c r="H114" s="209">
        <v>2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146</v>
      </c>
      <c r="AU114" s="215" t="s">
        <v>83</v>
      </c>
      <c r="AV114" s="11" t="s">
        <v>83</v>
      </c>
      <c r="AW114" s="11" t="s">
        <v>37</v>
      </c>
      <c r="AX114" s="11" t="s">
        <v>74</v>
      </c>
      <c r="AY114" s="215" t="s">
        <v>137</v>
      </c>
    </row>
    <row r="115" spans="2:65" s="13" customFormat="1" ht="12">
      <c r="B115" s="241"/>
      <c r="C115" s="242"/>
      <c r="D115" s="206" t="s">
        <v>146</v>
      </c>
      <c r="E115" s="243" t="s">
        <v>21</v>
      </c>
      <c r="F115" s="244" t="s">
        <v>279</v>
      </c>
      <c r="G115" s="242"/>
      <c r="H115" s="243" t="s">
        <v>21</v>
      </c>
      <c r="I115" s="245"/>
      <c r="J115" s="242"/>
      <c r="K115" s="242"/>
      <c r="L115" s="246"/>
      <c r="M115" s="247"/>
      <c r="N115" s="248"/>
      <c r="O115" s="248"/>
      <c r="P115" s="248"/>
      <c r="Q115" s="248"/>
      <c r="R115" s="248"/>
      <c r="S115" s="248"/>
      <c r="T115" s="249"/>
      <c r="AT115" s="250" t="s">
        <v>146</v>
      </c>
      <c r="AU115" s="250" t="s">
        <v>83</v>
      </c>
      <c r="AV115" s="13" t="s">
        <v>79</v>
      </c>
      <c r="AW115" s="13" t="s">
        <v>37</v>
      </c>
      <c r="AX115" s="13" t="s">
        <v>74</v>
      </c>
      <c r="AY115" s="250" t="s">
        <v>137</v>
      </c>
    </row>
    <row r="116" spans="2:65" s="11" customFormat="1" ht="12">
      <c r="B116" s="204"/>
      <c r="C116" s="205"/>
      <c r="D116" s="206" t="s">
        <v>146</v>
      </c>
      <c r="E116" s="207" t="s">
        <v>21</v>
      </c>
      <c r="F116" s="208" t="s">
        <v>280</v>
      </c>
      <c r="G116" s="205"/>
      <c r="H116" s="209">
        <v>14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146</v>
      </c>
      <c r="AU116" s="215" t="s">
        <v>83</v>
      </c>
      <c r="AV116" s="11" t="s">
        <v>83</v>
      </c>
      <c r="AW116" s="11" t="s">
        <v>37</v>
      </c>
      <c r="AX116" s="11" t="s">
        <v>74</v>
      </c>
      <c r="AY116" s="215" t="s">
        <v>137</v>
      </c>
    </row>
    <row r="117" spans="2:65" s="12" customFormat="1" ht="12">
      <c r="B117" s="226"/>
      <c r="C117" s="227"/>
      <c r="D117" s="206" t="s">
        <v>146</v>
      </c>
      <c r="E117" s="228" t="s">
        <v>21</v>
      </c>
      <c r="F117" s="229" t="s">
        <v>168</v>
      </c>
      <c r="G117" s="227"/>
      <c r="H117" s="230">
        <v>26.05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AT117" s="236" t="s">
        <v>146</v>
      </c>
      <c r="AU117" s="236" t="s">
        <v>83</v>
      </c>
      <c r="AV117" s="12" t="s">
        <v>144</v>
      </c>
      <c r="AW117" s="12" t="s">
        <v>37</v>
      </c>
      <c r="AX117" s="12" t="s">
        <v>79</v>
      </c>
      <c r="AY117" s="236" t="s">
        <v>137</v>
      </c>
    </row>
    <row r="118" spans="2:65" s="1" customFormat="1" ht="38.25" customHeight="1">
      <c r="B118" s="40"/>
      <c r="C118" s="192" t="s">
        <v>188</v>
      </c>
      <c r="D118" s="192" t="s">
        <v>140</v>
      </c>
      <c r="E118" s="193" t="s">
        <v>281</v>
      </c>
      <c r="F118" s="194" t="s">
        <v>282</v>
      </c>
      <c r="G118" s="195" t="s">
        <v>215</v>
      </c>
      <c r="H118" s="196">
        <v>7</v>
      </c>
      <c r="I118" s="197"/>
      <c r="J118" s="198">
        <f>ROUND(I118*H118,2)</f>
        <v>0</v>
      </c>
      <c r="K118" s="194" t="s">
        <v>155</v>
      </c>
      <c r="L118" s="60"/>
      <c r="M118" s="199" t="s">
        <v>21</v>
      </c>
      <c r="N118" s="200" t="s">
        <v>45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144</v>
      </c>
      <c r="AT118" s="23" t="s">
        <v>140</v>
      </c>
      <c r="AU118" s="23" t="s">
        <v>83</v>
      </c>
      <c r="AY118" s="23" t="s">
        <v>137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79</v>
      </c>
      <c r="BK118" s="203">
        <f>ROUND(I118*H118,2)</f>
        <v>0</v>
      </c>
      <c r="BL118" s="23" t="s">
        <v>144</v>
      </c>
      <c r="BM118" s="23" t="s">
        <v>283</v>
      </c>
    </row>
    <row r="119" spans="2:65" s="11" customFormat="1" ht="12">
      <c r="B119" s="204"/>
      <c r="C119" s="205"/>
      <c r="D119" s="206" t="s">
        <v>146</v>
      </c>
      <c r="E119" s="207" t="s">
        <v>21</v>
      </c>
      <c r="F119" s="208" t="s">
        <v>21</v>
      </c>
      <c r="G119" s="205"/>
      <c r="H119" s="209">
        <v>0</v>
      </c>
      <c r="I119" s="210"/>
      <c r="J119" s="205"/>
      <c r="K119" s="205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146</v>
      </c>
      <c r="AU119" s="215" t="s">
        <v>83</v>
      </c>
      <c r="AV119" s="11" t="s">
        <v>83</v>
      </c>
      <c r="AW119" s="11" t="s">
        <v>37</v>
      </c>
      <c r="AX119" s="11" t="s">
        <v>74</v>
      </c>
      <c r="AY119" s="215" t="s">
        <v>137</v>
      </c>
    </row>
    <row r="120" spans="2:65" s="11" customFormat="1" ht="12">
      <c r="B120" s="204"/>
      <c r="C120" s="205"/>
      <c r="D120" s="206" t="s">
        <v>146</v>
      </c>
      <c r="E120" s="207" t="s">
        <v>21</v>
      </c>
      <c r="F120" s="208" t="s">
        <v>21</v>
      </c>
      <c r="G120" s="205"/>
      <c r="H120" s="209">
        <v>0</v>
      </c>
      <c r="I120" s="210"/>
      <c r="J120" s="205"/>
      <c r="K120" s="205"/>
      <c r="L120" s="211"/>
      <c r="M120" s="212"/>
      <c r="N120" s="213"/>
      <c r="O120" s="213"/>
      <c r="P120" s="213"/>
      <c r="Q120" s="213"/>
      <c r="R120" s="213"/>
      <c r="S120" s="213"/>
      <c r="T120" s="214"/>
      <c r="AT120" s="215" t="s">
        <v>146</v>
      </c>
      <c r="AU120" s="215" t="s">
        <v>83</v>
      </c>
      <c r="AV120" s="11" t="s">
        <v>83</v>
      </c>
      <c r="AW120" s="11" t="s">
        <v>37</v>
      </c>
      <c r="AX120" s="11" t="s">
        <v>74</v>
      </c>
      <c r="AY120" s="215" t="s">
        <v>137</v>
      </c>
    </row>
    <row r="121" spans="2:65" s="13" customFormat="1" ht="12">
      <c r="B121" s="241"/>
      <c r="C121" s="242"/>
      <c r="D121" s="206" t="s">
        <v>146</v>
      </c>
      <c r="E121" s="243" t="s">
        <v>21</v>
      </c>
      <c r="F121" s="244" t="s">
        <v>284</v>
      </c>
      <c r="G121" s="242"/>
      <c r="H121" s="243" t="s">
        <v>21</v>
      </c>
      <c r="I121" s="245"/>
      <c r="J121" s="242"/>
      <c r="K121" s="242"/>
      <c r="L121" s="246"/>
      <c r="M121" s="247"/>
      <c r="N121" s="248"/>
      <c r="O121" s="248"/>
      <c r="P121" s="248"/>
      <c r="Q121" s="248"/>
      <c r="R121" s="248"/>
      <c r="S121" s="248"/>
      <c r="T121" s="249"/>
      <c r="AT121" s="250" t="s">
        <v>146</v>
      </c>
      <c r="AU121" s="250" t="s">
        <v>83</v>
      </c>
      <c r="AV121" s="13" t="s">
        <v>79</v>
      </c>
      <c r="AW121" s="13" t="s">
        <v>37</v>
      </c>
      <c r="AX121" s="13" t="s">
        <v>74</v>
      </c>
      <c r="AY121" s="250" t="s">
        <v>137</v>
      </c>
    </row>
    <row r="122" spans="2:65" s="11" customFormat="1" ht="12">
      <c r="B122" s="204"/>
      <c r="C122" s="205"/>
      <c r="D122" s="206" t="s">
        <v>146</v>
      </c>
      <c r="E122" s="207" t="s">
        <v>21</v>
      </c>
      <c r="F122" s="208" t="s">
        <v>285</v>
      </c>
      <c r="G122" s="205"/>
      <c r="H122" s="209">
        <v>7</v>
      </c>
      <c r="I122" s="210"/>
      <c r="J122" s="205"/>
      <c r="K122" s="205"/>
      <c r="L122" s="211"/>
      <c r="M122" s="212"/>
      <c r="N122" s="213"/>
      <c r="O122" s="213"/>
      <c r="P122" s="213"/>
      <c r="Q122" s="213"/>
      <c r="R122" s="213"/>
      <c r="S122" s="213"/>
      <c r="T122" s="214"/>
      <c r="AT122" s="215" t="s">
        <v>146</v>
      </c>
      <c r="AU122" s="215" t="s">
        <v>83</v>
      </c>
      <c r="AV122" s="11" t="s">
        <v>83</v>
      </c>
      <c r="AW122" s="11" t="s">
        <v>37</v>
      </c>
      <c r="AX122" s="11" t="s">
        <v>74</v>
      </c>
      <c r="AY122" s="215" t="s">
        <v>137</v>
      </c>
    </row>
    <row r="123" spans="2:65" s="12" customFormat="1" ht="12">
      <c r="B123" s="226"/>
      <c r="C123" s="227"/>
      <c r="D123" s="206" t="s">
        <v>146</v>
      </c>
      <c r="E123" s="228" t="s">
        <v>21</v>
      </c>
      <c r="F123" s="229" t="s">
        <v>168</v>
      </c>
      <c r="G123" s="227"/>
      <c r="H123" s="230">
        <v>7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AT123" s="236" t="s">
        <v>146</v>
      </c>
      <c r="AU123" s="236" t="s">
        <v>83</v>
      </c>
      <c r="AV123" s="12" t="s">
        <v>144</v>
      </c>
      <c r="AW123" s="12" t="s">
        <v>37</v>
      </c>
      <c r="AX123" s="12" t="s">
        <v>79</v>
      </c>
      <c r="AY123" s="236" t="s">
        <v>137</v>
      </c>
    </row>
    <row r="124" spans="2:65" s="1" customFormat="1" ht="16.5" customHeight="1">
      <c r="B124" s="40"/>
      <c r="C124" s="216" t="s">
        <v>195</v>
      </c>
      <c r="D124" s="216" t="s">
        <v>157</v>
      </c>
      <c r="E124" s="217" t="s">
        <v>286</v>
      </c>
      <c r="F124" s="218" t="s">
        <v>287</v>
      </c>
      <c r="G124" s="219" t="s">
        <v>191</v>
      </c>
      <c r="H124" s="220">
        <v>14</v>
      </c>
      <c r="I124" s="221"/>
      <c r="J124" s="222">
        <f>ROUND(I124*H124,2)</f>
        <v>0</v>
      </c>
      <c r="K124" s="218" t="s">
        <v>155</v>
      </c>
      <c r="L124" s="223"/>
      <c r="M124" s="224" t="s">
        <v>21</v>
      </c>
      <c r="N124" s="225" t="s">
        <v>45</v>
      </c>
      <c r="O124" s="41"/>
      <c r="P124" s="201">
        <f>O124*H124</f>
        <v>0</v>
      </c>
      <c r="Q124" s="201">
        <v>1</v>
      </c>
      <c r="R124" s="201">
        <f>Q124*H124</f>
        <v>14</v>
      </c>
      <c r="S124" s="201">
        <v>0</v>
      </c>
      <c r="T124" s="202">
        <f>S124*H124</f>
        <v>0</v>
      </c>
      <c r="AR124" s="23" t="s">
        <v>160</v>
      </c>
      <c r="AT124" s="23" t="s">
        <v>157</v>
      </c>
      <c r="AU124" s="23" t="s">
        <v>83</v>
      </c>
      <c r="AY124" s="23" t="s">
        <v>137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79</v>
      </c>
      <c r="BK124" s="203">
        <f>ROUND(I124*H124,2)</f>
        <v>0</v>
      </c>
      <c r="BL124" s="23" t="s">
        <v>144</v>
      </c>
      <c r="BM124" s="23" t="s">
        <v>288</v>
      </c>
    </row>
    <row r="125" spans="2:65" s="11" customFormat="1" ht="12">
      <c r="B125" s="204"/>
      <c r="C125" s="205"/>
      <c r="D125" s="206" t="s">
        <v>146</v>
      </c>
      <c r="E125" s="205"/>
      <c r="F125" s="208" t="s">
        <v>289</v>
      </c>
      <c r="G125" s="205"/>
      <c r="H125" s="209">
        <v>14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146</v>
      </c>
      <c r="AU125" s="215" t="s">
        <v>83</v>
      </c>
      <c r="AV125" s="11" t="s">
        <v>83</v>
      </c>
      <c r="AW125" s="11" t="s">
        <v>6</v>
      </c>
      <c r="AX125" s="11" t="s">
        <v>79</v>
      </c>
      <c r="AY125" s="215" t="s">
        <v>137</v>
      </c>
    </row>
    <row r="126" spans="2:65" s="1" customFormat="1" ht="25.5" customHeight="1">
      <c r="B126" s="40"/>
      <c r="C126" s="192" t="s">
        <v>228</v>
      </c>
      <c r="D126" s="192" t="s">
        <v>140</v>
      </c>
      <c r="E126" s="193" t="s">
        <v>290</v>
      </c>
      <c r="F126" s="194" t="s">
        <v>291</v>
      </c>
      <c r="G126" s="195" t="s">
        <v>102</v>
      </c>
      <c r="H126" s="196">
        <v>2123</v>
      </c>
      <c r="I126" s="197"/>
      <c r="J126" s="198">
        <f>ROUND(I126*H126,2)</f>
        <v>0</v>
      </c>
      <c r="K126" s="194" t="s">
        <v>155</v>
      </c>
      <c r="L126" s="60"/>
      <c r="M126" s="199" t="s">
        <v>21</v>
      </c>
      <c r="N126" s="200" t="s">
        <v>45</v>
      </c>
      <c r="O126" s="41"/>
      <c r="P126" s="201">
        <f>O126*H126</f>
        <v>0</v>
      </c>
      <c r="Q126" s="201">
        <v>0</v>
      </c>
      <c r="R126" s="201">
        <f>Q126*H126</f>
        <v>0</v>
      </c>
      <c r="S126" s="201">
        <v>0</v>
      </c>
      <c r="T126" s="202">
        <f>S126*H126</f>
        <v>0</v>
      </c>
      <c r="AR126" s="23" t="s">
        <v>144</v>
      </c>
      <c r="AT126" s="23" t="s">
        <v>140</v>
      </c>
      <c r="AU126" s="23" t="s">
        <v>83</v>
      </c>
      <c r="AY126" s="23" t="s">
        <v>137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23" t="s">
        <v>79</v>
      </c>
      <c r="BK126" s="203">
        <f>ROUND(I126*H126,2)</f>
        <v>0</v>
      </c>
      <c r="BL126" s="23" t="s">
        <v>144</v>
      </c>
      <c r="BM126" s="23" t="s">
        <v>292</v>
      </c>
    </row>
    <row r="127" spans="2:65" s="11" customFormat="1" ht="12">
      <c r="B127" s="204"/>
      <c r="C127" s="205"/>
      <c r="D127" s="206" t="s">
        <v>146</v>
      </c>
      <c r="E127" s="207" t="s">
        <v>21</v>
      </c>
      <c r="F127" s="208" t="s">
        <v>232</v>
      </c>
      <c r="G127" s="205"/>
      <c r="H127" s="209">
        <v>2123</v>
      </c>
      <c r="I127" s="210"/>
      <c r="J127" s="205"/>
      <c r="K127" s="205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146</v>
      </c>
      <c r="AU127" s="215" t="s">
        <v>83</v>
      </c>
      <c r="AV127" s="11" t="s">
        <v>83</v>
      </c>
      <c r="AW127" s="11" t="s">
        <v>37</v>
      </c>
      <c r="AX127" s="11" t="s">
        <v>79</v>
      </c>
      <c r="AY127" s="215" t="s">
        <v>137</v>
      </c>
    </row>
    <row r="128" spans="2:65" s="1" customFormat="1" ht="16.5" customHeight="1">
      <c r="B128" s="40"/>
      <c r="C128" s="192" t="s">
        <v>293</v>
      </c>
      <c r="D128" s="192" t="s">
        <v>140</v>
      </c>
      <c r="E128" s="193" t="s">
        <v>294</v>
      </c>
      <c r="F128" s="194" t="s">
        <v>295</v>
      </c>
      <c r="G128" s="195" t="s">
        <v>102</v>
      </c>
      <c r="H128" s="196">
        <v>2123</v>
      </c>
      <c r="I128" s="197"/>
      <c r="J128" s="198">
        <f>ROUND(I128*H128,2)</f>
        <v>0</v>
      </c>
      <c r="K128" s="194" t="s">
        <v>155</v>
      </c>
      <c r="L128" s="60"/>
      <c r="M128" s="199" t="s">
        <v>21</v>
      </c>
      <c r="N128" s="200" t="s">
        <v>45</v>
      </c>
      <c r="O128" s="41"/>
      <c r="P128" s="201">
        <f>O128*H128</f>
        <v>0</v>
      </c>
      <c r="Q128" s="201">
        <v>1.2700000000000001E-3</v>
      </c>
      <c r="R128" s="201">
        <f>Q128*H128</f>
        <v>2.6962100000000002</v>
      </c>
      <c r="S128" s="201">
        <v>0</v>
      </c>
      <c r="T128" s="202">
        <f>S128*H128</f>
        <v>0</v>
      </c>
      <c r="AR128" s="23" t="s">
        <v>144</v>
      </c>
      <c r="AT128" s="23" t="s">
        <v>140</v>
      </c>
      <c r="AU128" s="23" t="s">
        <v>83</v>
      </c>
      <c r="AY128" s="23" t="s">
        <v>137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79</v>
      </c>
      <c r="BK128" s="203">
        <f>ROUND(I128*H128,2)</f>
        <v>0</v>
      </c>
      <c r="BL128" s="23" t="s">
        <v>144</v>
      </c>
      <c r="BM128" s="23" t="s">
        <v>296</v>
      </c>
    </row>
    <row r="129" spans="2:65" s="11" customFormat="1" ht="12">
      <c r="B129" s="204"/>
      <c r="C129" s="205"/>
      <c r="D129" s="206" t="s">
        <v>146</v>
      </c>
      <c r="E129" s="207" t="s">
        <v>21</v>
      </c>
      <c r="F129" s="208" t="s">
        <v>232</v>
      </c>
      <c r="G129" s="205"/>
      <c r="H129" s="209">
        <v>2123</v>
      </c>
      <c r="I129" s="210"/>
      <c r="J129" s="205"/>
      <c r="K129" s="205"/>
      <c r="L129" s="211"/>
      <c r="M129" s="212"/>
      <c r="N129" s="213"/>
      <c r="O129" s="213"/>
      <c r="P129" s="213"/>
      <c r="Q129" s="213"/>
      <c r="R129" s="213"/>
      <c r="S129" s="213"/>
      <c r="T129" s="214"/>
      <c r="AT129" s="215" t="s">
        <v>146</v>
      </c>
      <c r="AU129" s="215" t="s">
        <v>83</v>
      </c>
      <c r="AV129" s="11" t="s">
        <v>83</v>
      </c>
      <c r="AW129" s="11" t="s">
        <v>37</v>
      </c>
      <c r="AX129" s="11" t="s">
        <v>79</v>
      </c>
      <c r="AY129" s="215" t="s">
        <v>137</v>
      </c>
    </row>
    <row r="130" spans="2:65" s="1" customFormat="1" ht="16.5" customHeight="1">
      <c r="B130" s="40"/>
      <c r="C130" s="216" t="s">
        <v>10</v>
      </c>
      <c r="D130" s="216" t="s">
        <v>157</v>
      </c>
      <c r="E130" s="217" t="s">
        <v>297</v>
      </c>
      <c r="F130" s="218" t="s">
        <v>298</v>
      </c>
      <c r="G130" s="219" t="s">
        <v>299</v>
      </c>
      <c r="H130" s="220">
        <v>53.075000000000003</v>
      </c>
      <c r="I130" s="221"/>
      <c r="J130" s="222">
        <f>ROUND(I130*H130,2)</f>
        <v>0</v>
      </c>
      <c r="K130" s="218" t="s">
        <v>155</v>
      </c>
      <c r="L130" s="223"/>
      <c r="M130" s="224" t="s">
        <v>21</v>
      </c>
      <c r="N130" s="225" t="s">
        <v>45</v>
      </c>
      <c r="O130" s="41"/>
      <c r="P130" s="201">
        <f>O130*H130</f>
        <v>0</v>
      </c>
      <c r="Q130" s="201">
        <v>1E-3</v>
      </c>
      <c r="R130" s="201">
        <f>Q130*H130</f>
        <v>5.3075000000000004E-2</v>
      </c>
      <c r="S130" s="201">
        <v>0</v>
      </c>
      <c r="T130" s="202">
        <f>S130*H130</f>
        <v>0</v>
      </c>
      <c r="AR130" s="23" t="s">
        <v>160</v>
      </c>
      <c r="AT130" s="23" t="s">
        <v>157</v>
      </c>
      <c r="AU130" s="23" t="s">
        <v>83</v>
      </c>
      <c r="AY130" s="23" t="s">
        <v>137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79</v>
      </c>
      <c r="BK130" s="203">
        <f>ROUND(I130*H130,2)</f>
        <v>0</v>
      </c>
      <c r="BL130" s="23" t="s">
        <v>144</v>
      </c>
      <c r="BM130" s="23" t="s">
        <v>300</v>
      </c>
    </row>
    <row r="131" spans="2:65" s="11" customFormat="1" ht="12">
      <c r="B131" s="204"/>
      <c r="C131" s="205"/>
      <c r="D131" s="206" t="s">
        <v>146</v>
      </c>
      <c r="E131" s="205"/>
      <c r="F131" s="208" t="s">
        <v>301</v>
      </c>
      <c r="G131" s="205"/>
      <c r="H131" s="209">
        <v>53.075000000000003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146</v>
      </c>
      <c r="AU131" s="215" t="s">
        <v>83</v>
      </c>
      <c r="AV131" s="11" t="s">
        <v>83</v>
      </c>
      <c r="AW131" s="11" t="s">
        <v>6</v>
      </c>
      <c r="AX131" s="11" t="s">
        <v>79</v>
      </c>
      <c r="AY131" s="215" t="s">
        <v>137</v>
      </c>
    </row>
    <row r="132" spans="2:65" s="10" customFormat="1" ht="29.9" customHeight="1">
      <c r="B132" s="176"/>
      <c r="C132" s="177"/>
      <c r="D132" s="178" t="s">
        <v>73</v>
      </c>
      <c r="E132" s="190" t="s">
        <v>83</v>
      </c>
      <c r="F132" s="190" t="s">
        <v>302</v>
      </c>
      <c r="G132" s="177"/>
      <c r="H132" s="177"/>
      <c r="I132" s="180"/>
      <c r="J132" s="191">
        <f>BK132</f>
        <v>0</v>
      </c>
      <c r="K132" s="177"/>
      <c r="L132" s="182"/>
      <c r="M132" s="183"/>
      <c r="N132" s="184"/>
      <c r="O132" s="184"/>
      <c r="P132" s="185">
        <f>SUM(P133:P149)</f>
        <v>0</v>
      </c>
      <c r="Q132" s="184"/>
      <c r="R132" s="185">
        <f>SUM(R133:R149)</f>
        <v>30.683405860000001</v>
      </c>
      <c r="S132" s="184"/>
      <c r="T132" s="186">
        <f>SUM(T133:T149)</f>
        <v>0</v>
      </c>
      <c r="AR132" s="187" t="s">
        <v>79</v>
      </c>
      <c r="AT132" s="188" t="s">
        <v>73</v>
      </c>
      <c r="AU132" s="188" t="s">
        <v>79</v>
      </c>
      <c r="AY132" s="187" t="s">
        <v>137</v>
      </c>
      <c r="BK132" s="189">
        <f>SUM(BK133:BK149)</f>
        <v>0</v>
      </c>
    </row>
    <row r="133" spans="2:65" s="1" customFormat="1" ht="25.5" customHeight="1">
      <c r="B133" s="40"/>
      <c r="C133" s="192" t="s">
        <v>303</v>
      </c>
      <c r="D133" s="192" t="s">
        <v>140</v>
      </c>
      <c r="E133" s="193" t="s">
        <v>304</v>
      </c>
      <c r="F133" s="194" t="s">
        <v>305</v>
      </c>
      <c r="G133" s="195" t="s">
        <v>215</v>
      </c>
      <c r="H133" s="196">
        <v>2.6</v>
      </c>
      <c r="I133" s="197"/>
      <c r="J133" s="198">
        <f>ROUND(I133*H133,2)</f>
        <v>0</v>
      </c>
      <c r="K133" s="194" t="s">
        <v>155</v>
      </c>
      <c r="L133" s="60"/>
      <c r="M133" s="199" t="s">
        <v>21</v>
      </c>
      <c r="N133" s="200" t="s">
        <v>45</v>
      </c>
      <c r="O133" s="41"/>
      <c r="P133" s="201">
        <f>O133*H133</f>
        <v>0</v>
      </c>
      <c r="Q133" s="201">
        <v>1.98</v>
      </c>
      <c r="R133" s="201">
        <f>Q133*H133</f>
        <v>5.1479999999999997</v>
      </c>
      <c r="S133" s="201">
        <v>0</v>
      </c>
      <c r="T133" s="202">
        <f>S133*H133</f>
        <v>0</v>
      </c>
      <c r="AR133" s="23" t="s">
        <v>144</v>
      </c>
      <c r="AT133" s="23" t="s">
        <v>140</v>
      </c>
      <c r="AU133" s="23" t="s">
        <v>83</v>
      </c>
      <c r="AY133" s="23" t="s">
        <v>137</v>
      </c>
      <c r="BE133" s="203">
        <f>IF(N133="základní",J133,0)</f>
        <v>0</v>
      </c>
      <c r="BF133" s="203">
        <f>IF(N133="snížená",J133,0)</f>
        <v>0</v>
      </c>
      <c r="BG133" s="203">
        <f>IF(N133="zákl. přenesená",J133,0)</f>
        <v>0</v>
      </c>
      <c r="BH133" s="203">
        <f>IF(N133="sníž. přenesená",J133,0)</f>
        <v>0</v>
      </c>
      <c r="BI133" s="203">
        <f>IF(N133="nulová",J133,0)</f>
        <v>0</v>
      </c>
      <c r="BJ133" s="23" t="s">
        <v>79</v>
      </c>
      <c r="BK133" s="203">
        <f>ROUND(I133*H133,2)</f>
        <v>0</v>
      </c>
      <c r="BL133" s="23" t="s">
        <v>144</v>
      </c>
      <c r="BM133" s="23" t="s">
        <v>306</v>
      </c>
    </row>
    <row r="134" spans="2:65" s="11" customFormat="1" ht="12">
      <c r="B134" s="204"/>
      <c r="C134" s="205"/>
      <c r="D134" s="206" t="s">
        <v>146</v>
      </c>
      <c r="E134" s="207" t="s">
        <v>21</v>
      </c>
      <c r="F134" s="208" t="s">
        <v>21</v>
      </c>
      <c r="G134" s="205"/>
      <c r="H134" s="209">
        <v>0</v>
      </c>
      <c r="I134" s="210"/>
      <c r="J134" s="205"/>
      <c r="K134" s="205"/>
      <c r="L134" s="211"/>
      <c r="M134" s="212"/>
      <c r="N134" s="213"/>
      <c r="O134" s="213"/>
      <c r="P134" s="213"/>
      <c r="Q134" s="213"/>
      <c r="R134" s="213"/>
      <c r="S134" s="213"/>
      <c r="T134" s="214"/>
      <c r="AT134" s="215" t="s">
        <v>146</v>
      </c>
      <c r="AU134" s="215" t="s">
        <v>83</v>
      </c>
      <c r="AV134" s="11" t="s">
        <v>83</v>
      </c>
      <c r="AW134" s="11" t="s">
        <v>37</v>
      </c>
      <c r="AX134" s="11" t="s">
        <v>74</v>
      </c>
      <c r="AY134" s="215" t="s">
        <v>137</v>
      </c>
    </row>
    <row r="135" spans="2:65" s="11" customFormat="1" ht="12">
      <c r="B135" s="204"/>
      <c r="C135" s="205"/>
      <c r="D135" s="206" t="s">
        <v>146</v>
      </c>
      <c r="E135" s="207" t="s">
        <v>21</v>
      </c>
      <c r="F135" s="208" t="s">
        <v>21</v>
      </c>
      <c r="G135" s="205"/>
      <c r="H135" s="209">
        <v>0</v>
      </c>
      <c r="I135" s="210"/>
      <c r="J135" s="205"/>
      <c r="K135" s="205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146</v>
      </c>
      <c r="AU135" s="215" t="s">
        <v>83</v>
      </c>
      <c r="AV135" s="11" t="s">
        <v>83</v>
      </c>
      <c r="AW135" s="11" t="s">
        <v>37</v>
      </c>
      <c r="AX135" s="11" t="s">
        <v>74</v>
      </c>
      <c r="AY135" s="215" t="s">
        <v>137</v>
      </c>
    </row>
    <row r="136" spans="2:65" s="13" customFormat="1" ht="12">
      <c r="B136" s="241"/>
      <c r="C136" s="242"/>
      <c r="D136" s="206" t="s">
        <v>146</v>
      </c>
      <c r="E136" s="243" t="s">
        <v>21</v>
      </c>
      <c r="F136" s="244" t="s">
        <v>307</v>
      </c>
      <c r="G136" s="242"/>
      <c r="H136" s="243" t="s">
        <v>21</v>
      </c>
      <c r="I136" s="245"/>
      <c r="J136" s="242"/>
      <c r="K136" s="242"/>
      <c r="L136" s="246"/>
      <c r="M136" s="247"/>
      <c r="N136" s="248"/>
      <c r="O136" s="248"/>
      <c r="P136" s="248"/>
      <c r="Q136" s="248"/>
      <c r="R136" s="248"/>
      <c r="S136" s="248"/>
      <c r="T136" s="249"/>
      <c r="AT136" s="250" t="s">
        <v>146</v>
      </c>
      <c r="AU136" s="250" t="s">
        <v>83</v>
      </c>
      <c r="AV136" s="13" t="s">
        <v>79</v>
      </c>
      <c r="AW136" s="13" t="s">
        <v>37</v>
      </c>
      <c r="AX136" s="13" t="s">
        <v>74</v>
      </c>
      <c r="AY136" s="250" t="s">
        <v>137</v>
      </c>
    </row>
    <row r="137" spans="2:65" s="11" customFormat="1" ht="12">
      <c r="B137" s="204"/>
      <c r="C137" s="205"/>
      <c r="D137" s="206" t="s">
        <v>146</v>
      </c>
      <c r="E137" s="207" t="s">
        <v>21</v>
      </c>
      <c r="F137" s="208" t="s">
        <v>308</v>
      </c>
      <c r="G137" s="205"/>
      <c r="H137" s="209">
        <v>2.6</v>
      </c>
      <c r="I137" s="210"/>
      <c r="J137" s="205"/>
      <c r="K137" s="205"/>
      <c r="L137" s="211"/>
      <c r="M137" s="212"/>
      <c r="N137" s="213"/>
      <c r="O137" s="213"/>
      <c r="P137" s="213"/>
      <c r="Q137" s="213"/>
      <c r="R137" s="213"/>
      <c r="S137" s="213"/>
      <c r="T137" s="214"/>
      <c r="AT137" s="215" t="s">
        <v>146</v>
      </c>
      <c r="AU137" s="215" t="s">
        <v>83</v>
      </c>
      <c r="AV137" s="11" t="s">
        <v>83</v>
      </c>
      <c r="AW137" s="11" t="s">
        <v>37</v>
      </c>
      <c r="AX137" s="11" t="s">
        <v>74</v>
      </c>
      <c r="AY137" s="215" t="s">
        <v>137</v>
      </c>
    </row>
    <row r="138" spans="2:65" s="12" customFormat="1" ht="12">
      <c r="B138" s="226"/>
      <c r="C138" s="227"/>
      <c r="D138" s="206" t="s">
        <v>146</v>
      </c>
      <c r="E138" s="228" t="s">
        <v>21</v>
      </c>
      <c r="F138" s="229" t="s">
        <v>168</v>
      </c>
      <c r="G138" s="227"/>
      <c r="H138" s="230">
        <v>2.6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AT138" s="236" t="s">
        <v>146</v>
      </c>
      <c r="AU138" s="236" t="s">
        <v>83</v>
      </c>
      <c r="AV138" s="12" t="s">
        <v>144</v>
      </c>
      <c r="AW138" s="12" t="s">
        <v>37</v>
      </c>
      <c r="AX138" s="12" t="s">
        <v>79</v>
      </c>
      <c r="AY138" s="236" t="s">
        <v>137</v>
      </c>
    </row>
    <row r="139" spans="2:65" s="1" customFormat="1" ht="16.5" customHeight="1">
      <c r="B139" s="40"/>
      <c r="C139" s="192" t="s">
        <v>309</v>
      </c>
      <c r="D139" s="192" t="s">
        <v>140</v>
      </c>
      <c r="E139" s="193" t="s">
        <v>310</v>
      </c>
      <c r="F139" s="194" t="s">
        <v>311</v>
      </c>
      <c r="G139" s="195" t="s">
        <v>191</v>
      </c>
      <c r="H139" s="196">
        <v>1.7999999999999999E-2</v>
      </c>
      <c r="I139" s="197"/>
      <c r="J139" s="198">
        <f>ROUND(I139*H139,2)</f>
        <v>0</v>
      </c>
      <c r="K139" s="194" t="s">
        <v>155</v>
      </c>
      <c r="L139" s="60"/>
      <c r="M139" s="199" t="s">
        <v>21</v>
      </c>
      <c r="N139" s="200" t="s">
        <v>45</v>
      </c>
      <c r="O139" s="41"/>
      <c r="P139" s="201">
        <f>O139*H139</f>
        <v>0</v>
      </c>
      <c r="Q139" s="201">
        <v>1.06277</v>
      </c>
      <c r="R139" s="201">
        <f>Q139*H139</f>
        <v>1.9129859999999999E-2</v>
      </c>
      <c r="S139" s="201">
        <v>0</v>
      </c>
      <c r="T139" s="202">
        <f>S139*H139</f>
        <v>0</v>
      </c>
      <c r="AR139" s="23" t="s">
        <v>144</v>
      </c>
      <c r="AT139" s="23" t="s">
        <v>140</v>
      </c>
      <c r="AU139" s="23" t="s">
        <v>83</v>
      </c>
      <c r="AY139" s="23" t="s">
        <v>137</v>
      </c>
      <c r="BE139" s="203">
        <f>IF(N139="základní",J139,0)</f>
        <v>0</v>
      </c>
      <c r="BF139" s="203">
        <f>IF(N139="snížená",J139,0)</f>
        <v>0</v>
      </c>
      <c r="BG139" s="203">
        <f>IF(N139="zákl. přenesená",J139,0)</f>
        <v>0</v>
      </c>
      <c r="BH139" s="203">
        <f>IF(N139="sníž. přenesená",J139,0)</f>
        <v>0</v>
      </c>
      <c r="BI139" s="203">
        <f>IF(N139="nulová",J139,0)</f>
        <v>0</v>
      </c>
      <c r="BJ139" s="23" t="s">
        <v>79</v>
      </c>
      <c r="BK139" s="203">
        <f>ROUND(I139*H139,2)</f>
        <v>0</v>
      </c>
      <c r="BL139" s="23" t="s">
        <v>144</v>
      </c>
      <c r="BM139" s="23" t="s">
        <v>312</v>
      </c>
    </row>
    <row r="140" spans="2:65" s="11" customFormat="1" ht="12">
      <c r="B140" s="204"/>
      <c r="C140" s="205"/>
      <c r="D140" s="206" t="s">
        <v>146</v>
      </c>
      <c r="E140" s="207" t="s">
        <v>21</v>
      </c>
      <c r="F140" s="208" t="s">
        <v>313</v>
      </c>
      <c r="G140" s="205"/>
      <c r="H140" s="209">
        <v>1.7999999999999999E-2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146</v>
      </c>
      <c r="AU140" s="215" t="s">
        <v>83</v>
      </c>
      <c r="AV140" s="11" t="s">
        <v>83</v>
      </c>
      <c r="AW140" s="11" t="s">
        <v>37</v>
      </c>
      <c r="AX140" s="11" t="s">
        <v>79</v>
      </c>
      <c r="AY140" s="215" t="s">
        <v>137</v>
      </c>
    </row>
    <row r="141" spans="2:65" s="1" customFormat="1" ht="25.5" customHeight="1">
      <c r="B141" s="40"/>
      <c r="C141" s="192" t="s">
        <v>314</v>
      </c>
      <c r="D141" s="192" t="s">
        <v>140</v>
      </c>
      <c r="E141" s="193" t="s">
        <v>315</v>
      </c>
      <c r="F141" s="194" t="s">
        <v>316</v>
      </c>
      <c r="G141" s="195" t="s">
        <v>215</v>
      </c>
      <c r="H141" s="196">
        <v>10.4</v>
      </c>
      <c r="I141" s="197"/>
      <c r="J141" s="198">
        <f>ROUND(I141*H141,2)</f>
        <v>0</v>
      </c>
      <c r="K141" s="194" t="s">
        <v>155</v>
      </c>
      <c r="L141" s="60"/>
      <c r="M141" s="199" t="s">
        <v>21</v>
      </c>
      <c r="N141" s="200" t="s">
        <v>45</v>
      </c>
      <c r="O141" s="41"/>
      <c r="P141" s="201">
        <f>O141*H141</f>
        <v>0</v>
      </c>
      <c r="Q141" s="201">
        <v>2.45329</v>
      </c>
      <c r="R141" s="201">
        <f>Q141*H141</f>
        <v>25.514216000000001</v>
      </c>
      <c r="S141" s="201">
        <v>0</v>
      </c>
      <c r="T141" s="202">
        <f>S141*H141</f>
        <v>0</v>
      </c>
      <c r="AR141" s="23" t="s">
        <v>144</v>
      </c>
      <c r="AT141" s="23" t="s">
        <v>140</v>
      </c>
      <c r="AU141" s="23" t="s">
        <v>83</v>
      </c>
      <c r="AY141" s="23" t="s">
        <v>137</v>
      </c>
      <c r="BE141" s="203">
        <f>IF(N141="základní",J141,0)</f>
        <v>0</v>
      </c>
      <c r="BF141" s="203">
        <f>IF(N141="snížená",J141,0)</f>
        <v>0</v>
      </c>
      <c r="BG141" s="203">
        <f>IF(N141="zákl. přenesená",J141,0)</f>
        <v>0</v>
      </c>
      <c r="BH141" s="203">
        <f>IF(N141="sníž. přenesená",J141,0)</f>
        <v>0</v>
      </c>
      <c r="BI141" s="203">
        <f>IF(N141="nulová",J141,0)</f>
        <v>0</v>
      </c>
      <c r="BJ141" s="23" t="s">
        <v>79</v>
      </c>
      <c r="BK141" s="203">
        <f>ROUND(I141*H141,2)</f>
        <v>0</v>
      </c>
      <c r="BL141" s="23" t="s">
        <v>144</v>
      </c>
      <c r="BM141" s="23" t="s">
        <v>317</v>
      </c>
    </row>
    <row r="142" spans="2:65" s="13" customFormat="1" ht="12">
      <c r="B142" s="241"/>
      <c r="C142" s="242"/>
      <c r="D142" s="206" t="s">
        <v>146</v>
      </c>
      <c r="E142" s="243" t="s">
        <v>21</v>
      </c>
      <c r="F142" s="244" t="s">
        <v>307</v>
      </c>
      <c r="G142" s="242"/>
      <c r="H142" s="243" t="s">
        <v>21</v>
      </c>
      <c r="I142" s="245"/>
      <c r="J142" s="242"/>
      <c r="K142" s="242"/>
      <c r="L142" s="246"/>
      <c r="M142" s="247"/>
      <c r="N142" s="248"/>
      <c r="O142" s="248"/>
      <c r="P142" s="248"/>
      <c r="Q142" s="248"/>
      <c r="R142" s="248"/>
      <c r="S142" s="248"/>
      <c r="T142" s="249"/>
      <c r="AT142" s="250" t="s">
        <v>146</v>
      </c>
      <c r="AU142" s="250" t="s">
        <v>83</v>
      </c>
      <c r="AV142" s="13" t="s">
        <v>79</v>
      </c>
      <c r="AW142" s="13" t="s">
        <v>37</v>
      </c>
      <c r="AX142" s="13" t="s">
        <v>74</v>
      </c>
      <c r="AY142" s="250" t="s">
        <v>137</v>
      </c>
    </row>
    <row r="143" spans="2:65" s="11" customFormat="1" ht="12">
      <c r="B143" s="204"/>
      <c r="C143" s="205"/>
      <c r="D143" s="206" t="s">
        <v>146</v>
      </c>
      <c r="E143" s="207" t="s">
        <v>21</v>
      </c>
      <c r="F143" s="208" t="s">
        <v>318</v>
      </c>
      <c r="G143" s="205"/>
      <c r="H143" s="209">
        <v>10.4</v>
      </c>
      <c r="I143" s="210"/>
      <c r="J143" s="205"/>
      <c r="K143" s="205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146</v>
      </c>
      <c r="AU143" s="215" t="s">
        <v>83</v>
      </c>
      <c r="AV143" s="11" t="s">
        <v>83</v>
      </c>
      <c r="AW143" s="11" t="s">
        <v>37</v>
      </c>
      <c r="AX143" s="11" t="s">
        <v>74</v>
      </c>
      <c r="AY143" s="215" t="s">
        <v>137</v>
      </c>
    </row>
    <row r="144" spans="2:65" s="11" customFormat="1" ht="12">
      <c r="B144" s="204"/>
      <c r="C144" s="205"/>
      <c r="D144" s="206" t="s">
        <v>146</v>
      </c>
      <c r="E144" s="207" t="s">
        <v>21</v>
      </c>
      <c r="F144" s="208" t="s">
        <v>21</v>
      </c>
      <c r="G144" s="205"/>
      <c r="H144" s="209">
        <v>0</v>
      </c>
      <c r="I144" s="210"/>
      <c r="J144" s="205"/>
      <c r="K144" s="205"/>
      <c r="L144" s="211"/>
      <c r="M144" s="212"/>
      <c r="N144" s="213"/>
      <c r="O144" s="213"/>
      <c r="P144" s="213"/>
      <c r="Q144" s="213"/>
      <c r="R144" s="213"/>
      <c r="S144" s="213"/>
      <c r="T144" s="214"/>
      <c r="AT144" s="215" t="s">
        <v>146</v>
      </c>
      <c r="AU144" s="215" t="s">
        <v>83</v>
      </c>
      <c r="AV144" s="11" t="s">
        <v>83</v>
      </c>
      <c r="AW144" s="11" t="s">
        <v>37</v>
      </c>
      <c r="AX144" s="11" t="s">
        <v>74</v>
      </c>
      <c r="AY144" s="215" t="s">
        <v>137</v>
      </c>
    </row>
    <row r="145" spans="2:65" s="11" customFormat="1" ht="12">
      <c r="B145" s="204"/>
      <c r="C145" s="205"/>
      <c r="D145" s="206" t="s">
        <v>146</v>
      </c>
      <c r="E145" s="207" t="s">
        <v>21</v>
      </c>
      <c r="F145" s="208" t="s">
        <v>21</v>
      </c>
      <c r="G145" s="205"/>
      <c r="H145" s="209">
        <v>0</v>
      </c>
      <c r="I145" s="210"/>
      <c r="J145" s="205"/>
      <c r="K145" s="205"/>
      <c r="L145" s="211"/>
      <c r="M145" s="212"/>
      <c r="N145" s="213"/>
      <c r="O145" s="213"/>
      <c r="P145" s="213"/>
      <c r="Q145" s="213"/>
      <c r="R145" s="213"/>
      <c r="S145" s="213"/>
      <c r="T145" s="214"/>
      <c r="AT145" s="215" t="s">
        <v>146</v>
      </c>
      <c r="AU145" s="215" t="s">
        <v>83</v>
      </c>
      <c r="AV145" s="11" t="s">
        <v>83</v>
      </c>
      <c r="AW145" s="11" t="s">
        <v>37</v>
      </c>
      <c r="AX145" s="11" t="s">
        <v>74</v>
      </c>
      <c r="AY145" s="215" t="s">
        <v>137</v>
      </c>
    </row>
    <row r="146" spans="2:65" s="12" customFormat="1" ht="12">
      <c r="B146" s="226"/>
      <c r="C146" s="227"/>
      <c r="D146" s="206" t="s">
        <v>146</v>
      </c>
      <c r="E146" s="228" t="s">
        <v>21</v>
      </c>
      <c r="F146" s="229" t="s">
        <v>168</v>
      </c>
      <c r="G146" s="227"/>
      <c r="H146" s="230">
        <v>10.4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AT146" s="236" t="s">
        <v>146</v>
      </c>
      <c r="AU146" s="236" t="s">
        <v>83</v>
      </c>
      <c r="AV146" s="12" t="s">
        <v>144</v>
      </c>
      <c r="AW146" s="12" t="s">
        <v>37</v>
      </c>
      <c r="AX146" s="12" t="s">
        <v>79</v>
      </c>
      <c r="AY146" s="236" t="s">
        <v>137</v>
      </c>
    </row>
    <row r="147" spans="2:65" s="1" customFormat="1" ht="38.25" customHeight="1">
      <c r="B147" s="40"/>
      <c r="C147" s="192" t="s">
        <v>319</v>
      </c>
      <c r="D147" s="192" t="s">
        <v>140</v>
      </c>
      <c r="E147" s="193" t="s">
        <v>320</v>
      </c>
      <c r="F147" s="194" t="s">
        <v>321</v>
      </c>
      <c r="G147" s="195" t="s">
        <v>102</v>
      </c>
      <c r="H147" s="196">
        <v>2</v>
      </c>
      <c r="I147" s="197"/>
      <c r="J147" s="198">
        <f>ROUND(I147*H147,2)</f>
        <v>0</v>
      </c>
      <c r="K147" s="194" t="s">
        <v>173</v>
      </c>
      <c r="L147" s="60"/>
      <c r="M147" s="199" t="s">
        <v>21</v>
      </c>
      <c r="N147" s="200" t="s">
        <v>45</v>
      </c>
      <c r="O147" s="41"/>
      <c r="P147" s="201">
        <f>O147*H147</f>
        <v>0</v>
      </c>
      <c r="Q147" s="201">
        <v>1.0300000000000001E-3</v>
      </c>
      <c r="R147" s="201">
        <f>Q147*H147</f>
        <v>2.0600000000000002E-3</v>
      </c>
      <c r="S147" s="201">
        <v>0</v>
      </c>
      <c r="T147" s="202">
        <f>S147*H147</f>
        <v>0</v>
      </c>
      <c r="AR147" s="23" t="s">
        <v>144</v>
      </c>
      <c r="AT147" s="23" t="s">
        <v>140</v>
      </c>
      <c r="AU147" s="23" t="s">
        <v>83</v>
      </c>
      <c r="AY147" s="23" t="s">
        <v>137</v>
      </c>
      <c r="BE147" s="203">
        <f>IF(N147="základní",J147,0)</f>
        <v>0</v>
      </c>
      <c r="BF147" s="203">
        <f>IF(N147="snížená",J147,0)</f>
        <v>0</v>
      </c>
      <c r="BG147" s="203">
        <f>IF(N147="zákl. přenesená",J147,0)</f>
        <v>0</v>
      </c>
      <c r="BH147" s="203">
        <f>IF(N147="sníž. přenesená",J147,0)</f>
        <v>0</v>
      </c>
      <c r="BI147" s="203">
        <f>IF(N147="nulová",J147,0)</f>
        <v>0</v>
      </c>
      <c r="BJ147" s="23" t="s">
        <v>79</v>
      </c>
      <c r="BK147" s="203">
        <f>ROUND(I147*H147,2)</f>
        <v>0</v>
      </c>
      <c r="BL147" s="23" t="s">
        <v>144</v>
      </c>
      <c r="BM147" s="23" t="s">
        <v>322</v>
      </c>
    </row>
    <row r="148" spans="2:65" s="11" customFormat="1" ht="12">
      <c r="B148" s="204"/>
      <c r="C148" s="205"/>
      <c r="D148" s="206" t="s">
        <v>146</v>
      </c>
      <c r="E148" s="207" t="s">
        <v>21</v>
      </c>
      <c r="F148" s="208" t="s">
        <v>323</v>
      </c>
      <c r="G148" s="205"/>
      <c r="H148" s="209">
        <v>2</v>
      </c>
      <c r="I148" s="210"/>
      <c r="J148" s="205"/>
      <c r="K148" s="205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146</v>
      </c>
      <c r="AU148" s="215" t="s">
        <v>83</v>
      </c>
      <c r="AV148" s="11" t="s">
        <v>83</v>
      </c>
      <c r="AW148" s="11" t="s">
        <v>37</v>
      </c>
      <c r="AX148" s="11" t="s">
        <v>79</v>
      </c>
      <c r="AY148" s="215" t="s">
        <v>137</v>
      </c>
    </row>
    <row r="149" spans="2:65" s="1" customFormat="1" ht="38.25" customHeight="1">
      <c r="B149" s="40"/>
      <c r="C149" s="192" t="s">
        <v>203</v>
      </c>
      <c r="D149" s="192" t="s">
        <v>140</v>
      </c>
      <c r="E149" s="193" t="s">
        <v>324</v>
      </c>
      <c r="F149" s="194" t="s">
        <v>325</v>
      </c>
      <c r="G149" s="195" t="s">
        <v>102</v>
      </c>
      <c r="H149" s="196">
        <v>2</v>
      </c>
      <c r="I149" s="197"/>
      <c r="J149" s="198">
        <f>ROUND(I149*H149,2)</f>
        <v>0</v>
      </c>
      <c r="K149" s="194" t="s">
        <v>173</v>
      </c>
      <c r="L149" s="60"/>
      <c r="M149" s="199" t="s">
        <v>21</v>
      </c>
      <c r="N149" s="200" t="s">
        <v>45</v>
      </c>
      <c r="O149" s="41"/>
      <c r="P149" s="201">
        <f>O149*H149</f>
        <v>0</v>
      </c>
      <c r="Q149" s="201">
        <v>0</v>
      </c>
      <c r="R149" s="201">
        <f>Q149*H149</f>
        <v>0</v>
      </c>
      <c r="S149" s="201">
        <v>0</v>
      </c>
      <c r="T149" s="202">
        <f>S149*H149</f>
        <v>0</v>
      </c>
      <c r="AR149" s="23" t="s">
        <v>144</v>
      </c>
      <c r="AT149" s="23" t="s">
        <v>140</v>
      </c>
      <c r="AU149" s="23" t="s">
        <v>83</v>
      </c>
      <c r="AY149" s="23" t="s">
        <v>137</v>
      </c>
      <c r="BE149" s="203">
        <f>IF(N149="základní",J149,0)</f>
        <v>0</v>
      </c>
      <c r="BF149" s="203">
        <f>IF(N149="snížená",J149,0)</f>
        <v>0</v>
      </c>
      <c r="BG149" s="203">
        <f>IF(N149="zákl. přenesená",J149,0)</f>
        <v>0</v>
      </c>
      <c r="BH149" s="203">
        <f>IF(N149="sníž. přenesená",J149,0)</f>
        <v>0</v>
      </c>
      <c r="BI149" s="203">
        <f>IF(N149="nulová",J149,0)</f>
        <v>0</v>
      </c>
      <c r="BJ149" s="23" t="s">
        <v>79</v>
      </c>
      <c r="BK149" s="203">
        <f>ROUND(I149*H149,2)</f>
        <v>0</v>
      </c>
      <c r="BL149" s="23" t="s">
        <v>144</v>
      </c>
      <c r="BM149" s="23" t="s">
        <v>326</v>
      </c>
    </row>
    <row r="150" spans="2:65" s="10" customFormat="1" ht="29.9" customHeight="1">
      <c r="B150" s="176"/>
      <c r="C150" s="177"/>
      <c r="D150" s="178" t="s">
        <v>73</v>
      </c>
      <c r="E150" s="190" t="s">
        <v>97</v>
      </c>
      <c r="F150" s="190" t="s">
        <v>327</v>
      </c>
      <c r="G150" s="177"/>
      <c r="H150" s="177"/>
      <c r="I150" s="180"/>
      <c r="J150" s="191">
        <f>BK150</f>
        <v>0</v>
      </c>
      <c r="K150" s="177"/>
      <c r="L150" s="182"/>
      <c r="M150" s="183"/>
      <c r="N150" s="184"/>
      <c r="O150" s="184"/>
      <c r="P150" s="185">
        <f>SUM(P151:P169)</f>
        <v>0</v>
      </c>
      <c r="Q150" s="184"/>
      <c r="R150" s="185">
        <f>SUM(R151:R169)</f>
        <v>31.620079999999998</v>
      </c>
      <c r="S150" s="184"/>
      <c r="T150" s="186">
        <f>SUM(T151:T169)</f>
        <v>0</v>
      </c>
      <c r="AR150" s="187" t="s">
        <v>79</v>
      </c>
      <c r="AT150" s="188" t="s">
        <v>73</v>
      </c>
      <c r="AU150" s="188" t="s">
        <v>79</v>
      </c>
      <c r="AY150" s="187" t="s">
        <v>137</v>
      </c>
      <c r="BK150" s="189">
        <f>SUM(BK151:BK169)</f>
        <v>0</v>
      </c>
    </row>
    <row r="151" spans="2:65" s="1" customFormat="1" ht="38.25" customHeight="1">
      <c r="B151" s="40"/>
      <c r="C151" s="192" t="s">
        <v>9</v>
      </c>
      <c r="D151" s="192" t="s">
        <v>140</v>
      </c>
      <c r="E151" s="193" t="s">
        <v>328</v>
      </c>
      <c r="F151" s="194" t="s">
        <v>329</v>
      </c>
      <c r="G151" s="195" t="s">
        <v>172</v>
      </c>
      <c r="H151" s="196">
        <v>120</v>
      </c>
      <c r="I151" s="197"/>
      <c r="J151" s="198">
        <f>ROUND(I151*H151,2)</f>
        <v>0</v>
      </c>
      <c r="K151" s="194" t="s">
        <v>155</v>
      </c>
      <c r="L151" s="60"/>
      <c r="M151" s="199" t="s">
        <v>21</v>
      </c>
      <c r="N151" s="200" t="s">
        <v>45</v>
      </c>
      <c r="O151" s="41"/>
      <c r="P151" s="201">
        <f>O151*H151</f>
        <v>0</v>
      </c>
      <c r="Q151" s="201">
        <v>0.17488999999999999</v>
      </c>
      <c r="R151" s="201">
        <f>Q151*H151</f>
        <v>20.986799999999999</v>
      </c>
      <c r="S151" s="201">
        <v>0</v>
      </c>
      <c r="T151" s="202">
        <f>S151*H151</f>
        <v>0</v>
      </c>
      <c r="AR151" s="23" t="s">
        <v>144</v>
      </c>
      <c r="AT151" s="23" t="s">
        <v>140</v>
      </c>
      <c r="AU151" s="23" t="s">
        <v>83</v>
      </c>
      <c r="AY151" s="23" t="s">
        <v>137</v>
      </c>
      <c r="BE151" s="203">
        <f>IF(N151="základní",J151,0)</f>
        <v>0</v>
      </c>
      <c r="BF151" s="203">
        <f>IF(N151="snížená",J151,0)</f>
        <v>0</v>
      </c>
      <c r="BG151" s="203">
        <f>IF(N151="zákl. přenesená",J151,0)</f>
        <v>0</v>
      </c>
      <c r="BH151" s="203">
        <f>IF(N151="sníž. přenesená",J151,0)</f>
        <v>0</v>
      </c>
      <c r="BI151" s="203">
        <f>IF(N151="nulová",J151,0)</f>
        <v>0</v>
      </c>
      <c r="BJ151" s="23" t="s">
        <v>79</v>
      </c>
      <c r="BK151" s="203">
        <f>ROUND(I151*H151,2)</f>
        <v>0</v>
      </c>
      <c r="BL151" s="23" t="s">
        <v>144</v>
      </c>
      <c r="BM151" s="23" t="s">
        <v>330</v>
      </c>
    </row>
    <row r="152" spans="2:65" s="1" customFormat="1" ht="16.5" customHeight="1">
      <c r="B152" s="40"/>
      <c r="C152" s="216" t="s">
        <v>331</v>
      </c>
      <c r="D152" s="216" t="s">
        <v>157</v>
      </c>
      <c r="E152" s="217" t="s">
        <v>332</v>
      </c>
      <c r="F152" s="218" t="s">
        <v>333</v>
      </c>
      <c r="G152" s="219" t="s">
        <v>172</v>
      </c>
      <c r="H152" s="220">
        <v>98</v>
      </c>
      <c r="I152" s="221"/>
      <c r="J152" s="222">
        <f>ROUND(I152*H152,2)</f>
        <v>0</v>
      </c>
      <c r="K152" s="218" t="s">
        <v>155</v>
      </c>
      <c r="L152" s="223"/>
      <c r="M152" s="224" t="s">
        <v>21</v>
      </c>
      <c r="N152" s="225" t="s">
        <v>45</v>
      </c>
      <c r="O152" s="41"/>
      <c r="P152" s="201">
        <f>O152*H152</f>
        <v>0</v>
      </c>
      <c r="Q152" s="201">
        <v>2E-3</v>
      </c>
      <c r="R152" s="201">
        <f>Q152*H152</f>
        <v>0.19600000000000001</v>
      </c>
      <c r="S152" s="201">
        <v>0</v>
      </c>
      <c r="T152" s="202">
        <f>S152*H152</f>
        <v>0</v>
      </c>
      <c r="AR152" s="23" t="s">
        <v>160</v>
      </c>
      <c r="AT152" s="23" t="s">
        <v>157</v>
      </c>
      <c r="AU152" s="23" t="s">
        <v>83</v>
      </c>
      <c r="AY152" s="23" t="s">
        <v>137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23" t="s">
        <v>79</v>
      </c>
      <c r="BK152" s="203">
        <f>ROUND(I152*H152,2)</f>
        <v>0</v>
      </c>
      <c r="BL152" s="23" t="s">
        <v>144</v>
      </c>
      <c r="BM152" s="23" t="s">
        <v>334</v>
      </c>
    </row>
    <row r="153" spans="2:65" s="1" customFormat="1" ht="16.5" customHeight="1">
      <c r="B153" s="40"/>
      <c r="C153" s="216" t="s">
        <v>103</v>
      </c>
      <c r="D153" s="216" t="s">
        <v>157</v>
      </c>
      <c r="E153" s="217" t="s">
        <v>335</v>
      </c>
      <c r="F153" s="218" t="s">
        <v>336</v>
      </c>
      <c r="G153" s="219" t="s">
        <v>172</v>
      </c>
      <c r="H153" s="220">
        <v>20</v>
      </c>
      <c r="I153" s="221"/>
      <c r="J153" s="222">
        <f>ROUND(I153*H153,2)</f>
        <v>0</v>
      </c>
      <c r="K153" s="218" t="s">
        <v>155</v>
      </c>
      <c r="L153" s="223"/>
      <c r="M153" s="224" t="s">
        <v>21</v>
      </c>
      <c r="N153" s="225" t="s">
        <v>45</v>
      </c>
      <c r="O153" s="41"/>
      <c r="P153" s="201">
        <f>O153*H153</f>
        <v>0</v>
      </c>
      <c r="Q153" s="201">
        <v>2E-3</v>
      </c>
      <c r="R153" s="201">
        <f>Q153*H153</f>
        <v>0.04</v>
      </c>
      <c r="S153" s="201">
        <v>0</v>
      </c>
      <c r="T153" s="202">
        <f>S153*H153</f>
        <v>0</v>
      </c>
      <c r="AR153" s="23" t="s">
        <v>160</v>
      </c>
      <c r="AT153" s="23" t="s">
        <v>157</v>
      </c>
      <c r="AU153" s="23" t="s">
        <v>83</v>
      </c>
      <c r="AY153" s="23" t="s">
        <v>137</v>
      </c>
      <c r="BE153" s="203">
        <f>IF(N153="základní",J153,0)</f>
        <v>0</v>
      </c>
      <c r="BF153" s="203">
        <f>IF(N153="snížená",J153,0)</f>
        <v>0</v>
      </c>
      <c r="BG153" s="203">
        <f>IF(N153="zákl. přenesená",J153,0)</f>
        <v>0</v>
      </c>
      <c r="BH153" s="203">
        <f>IF(N153="sníž. přenesená",J153,0)</f>
        <v>0</v>
      </c>
      <c r="BI153" s="203">
        <f>IF(N153="nulová",J153,0)</f>
        <v>0</v>
      </c>
      <c r="BJ153" s="23" t="s">
        <v>79</v>
      </c>
      <c r="BK153" s="203">
        <f>ROUND(I153*H153,2)</f>
        <v>0</v>
      </c>
      <c r="BL153" s="23" t="s">
        <v>144</v>
      </c>
      <c r="BM153" s="23" t="s">
        <v>337</v>
      </c>
    </row>
    <row r="154" spans="2:65" s="1" customFormat="1" ht="16.5" customHeight="1">
      <c r="B154" s="40"/>
      <c r="C154" s="216" t="s">
        <v>231</v>
      </c>
      <c r="D154" s="216" t="s">
        <v>157</v>
      </c>
      <c r="E154" s="217" t="s">
        <v>338</v>
      </c>
      <c r="F154" s="218" t="s">
        <v>339</v>
      </c>
      <c r="G154" s="219" t="s">
        <v>172</v>
      </c>
      <c r="H154" s="220">
        <v>2</v>
      </c>
      <c r="I154" s="221"/>
      <c r="J154" s="222">
        <f>ROUND(I154*H154,2)</f>
        <v>0</v>
      </c>
      <c r="K154" s="218" t="s">
        <v>155</v>
      </c>
      <c r="L154" s="223"/>
      <c r="M154" s="224" t="s">
        <v>21</v>
      </c>
      <c r="N154" s="225" t="s">
        <v>45</v>
      </c>
      <c r="O154" s="41"/>
      <c r="P154" s="201">
        <f>O154*H154</f>
        <v>0</v>
      </c>
      <c r="Q154" s="201">
        <v>2.8E-3</v>
      </c>
      <c r="R154" s="201">
        <f>Q154*H154</f>
        <v>5.5999999999999999E-3</v>
      </c>
      <c r="S154" s="201">
        <v>0</v>
      </c>
      <c r="T154" s="202">
        <f>S154*H154</f>
        <v>0</v>
      </c>
      <c r="AR154" s="23" t="s">
        <v>160</v>
      </c>
      <c r="AT154" s="23" t="s">
        <v>157</v>
      </c>
      <c r="AU154" s="23" t="s">
        <v>83</v>
      </c>
      <c r="AY154" s="23" t="s">
        <v>137</v>
      </c>
      <c r="BE154" s="203">
        <f>IF(N154="základní",J154,0)</f>
        <v>0</v>
      </c>
      <c r="BF154" s="203">
        <f>IF(N154="snížená",J154,0)</f>
        <v>0</v>
      </c>
      <c r="BG154" s="203">
        <f>IF(N154="zákl. přenesená",J154,0)</f>
        <v>0</v>
      </c>
      <c r="BH154" s="203">
        <f>IF(N154="sníž. přenesená",J154,0)</f>
        <v>0</v>
      </c>
      <c r="BI154" s="203">
        <f>IF(N154="nulová",J154,0)</f>
        <v>0</v>
      </c>
      <c r="BJ154" s="23" t="s">
        <v>79</v>
      </c>
      <c r="BK154" s="203">
        <f>ROUND(I154*H154,2)</f>
        <v>0</v>
      </c>
      <c r="BL154" s="23" t="s">
        <v>144</v>
      </c>
      <c r="BM154" s="23" t="s">
        <v>340</v>
      </c>
    </row>
    <row r="155" spans="2:65" s="11" customFormat="1" ht="12">
      <c r="B155" s="204"/>
      <c r="C155" s="205"/>
      <c r="D155" s="206" t="s">
        <v>146</v>
      </c>
      <c r="E155" s="207" t="s">
        <v>21</v>
      </c>
      <c r="F155" s="208" t="s">
        <v>83</v>
      </c>
      <c r="G155" s="205"/>
      <c r="H155" s="209">
        <v>2</v>
      </c>
      <c r="I155" s="210"/>
      <c r="J155" s="205"/>
      <c r="K155" s="205"/>
      <c r="L155" s="211"/>
      <c r="M155" s="212"/>
      <c r="N155" s="213"/>
      <c r="O155" s="213"/>
      <c r="P155" s="213"/>
      <c r="Q155" s="213"/>
      <c r="R155" s="213"/>
      <c r="S155" s="213"/>
      <c r="T155" s="214"/>
      <c r="AT155" s="215" t="s">
        <v>146</v>
      </c>
      <c r="AU155" s="215" t="s">
        <v>83</v>
      </c>
      <c r="AV155" s="11" t="s">
        <v>83</v>
      </c>
      <c r="AW155" s="11" t="s">
        <v>37</v>
      </c>
      <c r="AX155" s="11" t="s">
        <v>79</v>
      </c>
      <c r="AY155" s="215" t="s">
        <v>137</v>
      </c>
    </row>
    <row r="156" spans="2:65" s="1" customFormat="1" ht="16.5" customHeight="1">
      <c r="B156" s="40"/>
      <c r="C156" s="192" t="s">
        <v>341</v>
      </c>
      <c r="D156" s="192" t="s">
        <v>140</v>
      </c>
      <c r="E156" s="193" t="s">
        <v>342</v>
      </c>
      <c r="F156" s="194" t="s">
        <v>343</v>
      </c>
      <c r="G156" s="195" t="s">
        <v>172</v>
      </c>
      <c r="H156" s="196">
        <v>52</v>
      </c>
      <c r="I156" s="197"/>
      <c r="J156" s="198">
        <f t="shared" ref="J156:J164" si="0">ROUND(I156*H156,2)</f>
        <v>0</v>
      </c>
      <c r="K156" s="194" t="s">
        <v>21</v>
      </c>
      <c r="L156" s="60"/>
      <c r="M156" s="199" t="s">
        <v>21</v>
      </c>
      <c r="N156" s="200" t="s">
        <v>45</v>
      </c>
      <c r="O156" s="41"/>
      <c r="P156" s="201">
        <f t="shared" ref="P156:P164" si="1">O156*H156</f>
        <v>0</v>
      </c>
      <c r="Q156" s="201">
        <v>0.17488999999999999</v>
      </c>
      <c r="R156" s="201">
        <f t="shared" ref="R156:R164" si="2">Q156*H156</f>
        <v>9.0942799999999995</v>
      </c>
      <c r="S156" s="201">
        <v>0</v>
      </c>
      <c r="T156" s="202">
        <f t="shared" ref="T156:T164" si="3">S156*H156</f>
        <v>0</v>
      </c>
      <c r="AR156" s="23" t="s">
        <v>144</v>
      </c>
      <c r="AT156" s="23" t="s">
        <v>140</v>
      </c>
      <c r="AU156" s="23" t="s">
        <v>83</v>
      </c>
      <c r="AY156" s="23" t="s">
        <v>137</v>
      </c>
      <c r="BE156" s="203">
        <f t="shared" ref="BE156:BE164" si="4">IF(N156="základní",J156,0)</f>
        <v>0</v>
      </c>
      <c r="BF156" s="203">
        <f t="shared" ref="BF156:BF164" si="5">IF(N156="snížená",J156,0)</f>
        <v>0</v>
      </c>
      <c r="BG156" s="203">
        <f t="shared" ref="BG156:BG164" si="6">IF(N156="zákl. přenesená",J156,0)</f>
        <v>0</v>
      </c>
      <c r="BH156" s="203">
        <f t="shared" ref="BH156:BH164" si="7">IF(N156="sníž. přenesená",J156,0)</f>
        <v>0</v>
      </c>
      <c r="BI156" s="203">
        <f t="shared" ref="BI156:BI164" si="8">IF(N156="nulová",J156,0)</f>
        <v>0</v>
      </c>
      <c r="BJ156" s="23" t="s">
        <v>79</v>
      </c>
      <c r="BK156" s="203">
        <f t="shared" ref="BK156:BK164" si="9">ROUND(I156*H156,2)</f>
        <v>0</v>
      </c>
      <c r="BL156" s="23" t="s">
        <v>144</v>
      </c>
      <c r="BM156" s="23" t="s">
        <v>344</v>
      </c>
    </row>
    <row r="157" spans="2:65" s="1" customFormat="1" ht="16.5" customHeight="1">
      <c r="B157" s="40"/>
      <c r="C157" s="216" t="s">
        <v>345</v>
      </c>
      <c r="D157" s="216" t="s">
        <v>157</v>
      </c>
      <c r="E157" s="217" t="s">
        <v>346</v>
      </c>
      <c r="F157" s="218" t="s">
        <v>347</v>
      </c>
      <c r="G157" s="219" t="s">
        <v>172</v>
      </c>
      <c r="H157" s="220">
        <v>52</v>
      </c>
      <c r="I157" s="221"/>
      <c r="J157" s="222">
        <f t="shared" si="0"/>
        <v>0</v>
      </c>
      <c r="K157" s="218" t="s">
        <v>21</v>
      </c>
      <c r="L157" s="223"/>
      <c r="M157" s="224" t="s">
        <v>21</v>
      </c>
      <c r="N157" s="225" t="s">
        <v>45</v>
      </c>
      <c r="O157" s="41"/>
      <c r="P157" s="201">
        <f t="shared" si="1"/>
        <v>0</v>
      </c>
      <c r="Q157" s="201">
        <v>5.1999999999999998E-3</v>
      </c>
      <c r="R157" s="201">
        <f t="shared" si="2"/>
        <v>0.27039999999999997</v>
      </c>
      <c r="S157" s="201">
        <v>0</v>
      </c>
      <c r="T157" s="202">
        <f t="shared" si="3"/>
        <v>0</v>
      </c>
      <c r="AR157" s="23" t="s">
        <v>160</v>
      </c>
      <c r="AT157" s="23" t="s">
        <v>157</v>
      </c>
      <c r="AU157" s="23" t="s">
        <v>83</v>
      </c>
      <c r="AY157" s="23" t="s">
        <v>137</v>
      </c>
      <c r="BE157" s="203">
        <f t="shared" si="4"/>
        <v>0</v>
      </c>
      <c r="BF157" s="203">
        <f t="shared" si="5"/>
        <v>0</v>
      </c>
      <c r="BG157" s="203">
        <f t="shared" si="6"/>
        <v>0</v>
      </c>
      <c r="BH157" s="203">
        <f t="shared" si="7"/>
        <v>0</v>
      </c>
      <c r="BI157" s="203">
        <f t="shared" si="8"/>
        <v>0</v>
      </c>
      <c r="BJ157" s="23" t="s">
        <v>79</v>
      </c>
      <c r="BK157" s="203">
        <f t="shared" si="9"/>
        <v>0</v>
      </c>
      <c r="BL157" s="23" t="s">
        <v>144</v>
      </c>
      <c r="BM157" s="23" t="s">
        <v>348</v>
      </c>
    </row>
    <row r="158" spans="2:65" s="1" customFormat="1" ht="16.5" customHeight="1">
      <c r="B158" s="40"/>
      <c r="C158" s="216" t="s">
        <v>108</v>
      </c>
      <c r="D158" s="216" t="s">
        <v>157</v>
      </c>
      <c r="E158" s="217" t="s">
        <v>349</v>
      </c>
      <c r="F158" s="218" t="s">
        <v>350</v>
      </c>
      <c r="G158" s="219" t="s">
        <v>172</v>
      </c>
      <c r="H158" s="220">
        <v>64</v>
      </c>
      <c r="I158" s="221"/>
      <c r="J158" s="222">
        <f t="shared" si="0"/>
        <v>0</v>
      </c>
      <c r="K158" s="218" t="s">
        <v>21</v>
      </c>
      <c r="L158" s="223"/>
      <c r="M158" s="224" t="s">
        <v>21</v>
      </c>
      <c r="N158" s="225" t="s">
        <v>45</v>
      </c>
      <c r="O158" s="41"/>
      <c r="P158" s="201">
        <f t="shared" si="1"/>
        <v>0</v>
      </c>
      <c r="Q158" s="201">
        <v>4.0000000000000001E-3</v>
      </c>
      <c r="R158" s="201">
        <f t="shared" si="2"/>
        <v>0.25600000000000001</v>
      </c>
      <c r="S158" s="201">
        <v>0</v>
      </c>
      <c r="T158" s="202">
        <f t="shared" si="3"/>
        <v>0</v>
      </c>
      <c r="AR158" s="23" t="s">
        <v>160</v>
      </c>
      <c r="AT158" s="23" t="s">
        <v>157</v>
      </c>
      <c r="AU158" s="23" t="s">
        <v>83</v>
      </c>
      <c r="AY158" s="23" t="s">
        <v>137</v>
      </c>
      <c r="BE158" s="203">
        <f t="shared" si="4"/>
        <v>0</v>
      </c>
      <c r="BF158" s="203">
        <f t="shared" si="5"/>
        <v>0</v>
      </c>
      <c r="BG158" s="203">
        <f t="shared" si="6"/>
        <v>0</v>
      </c>
      <c r="BH158" s="203">
        <f t="shared" si="7"/>
        <v>0</v>
      </c>
      <c r="BI158" s="203">
        <f t="shared" si="8"/>
        <v>0</v>
      </c>
      <c r="BJ158" s="23" t="s">
        <v>79</v>
      </c>
      <c r="BK158" s="203">
        <f t="shared" si="9"/>
        <v>0</v>
      </c>
      <c r="BL158" s="23" t="s">
        <v>144</v>
      </c>
      <c r="BM158" s="23" t="s">
        <v>351</v>
      </c>
    </row>
    <row r="159" spans="2:65" s="1" customFormat="1" ht="25.5" customHeight="1">
      <c r="B159" s="40"/>
      <c r="C159" s="192" t="s">
        <v>352</v>
      </c>
      <c r="D159" s="192" t="s">
        <v>140</v>
      </c>
      <c r="E159" s="193" t="s">
        <v>353</v>
      </c>
      <c r="F159" s="194" t="s">
        <v>354</v>
      </c>
      <c r="G159" s="195" t="s">
        <v>172</v>
      </c>
      <c r="H159" s="196">
        <v>1</v>
      </c>
      <c r="I159" s="197"/>
      <c r="J159" s="198">
        <f t="shared" si="0"/>
        <v>0</v>
      </c>
      <c r="K159" s="194" t="s">
        <v>155</v>
      </c>
      <c r="L159" s="60"/>
      <c r="M159" s="199" t="s">
        <v>21</v>
      </c>
      <c r="N159" s="200" t="s">
        <v>45</v>
      </c>
      <c r="O159" s="41"/>
      <c r="P159" s="201">
        <f t="shared" si="1"/>
        <v>0</v>
      </c>
      <c r="Q159" s="201">
        <v>0</v>
      </c>
      <c r="R159" s="201">
        <f t="shared" si="2"/>
        <v>0</v>
      </c>
      <c r="S159" s="201">
        <v>0</v>
      </c>
      <c r="T159" s="202">
        <f t="shared" si="3"/>
        <v>0</v>
      </c>
      <c r="AR159" s="23" t="s">
        <v>144</v>
      </c>
      <c r="AT159" s="23" t="s">
        <v>140</v>
      </c>
      <c r="AU159" s="23" t="s">
        <v>83</v>
      </c>
      <c r="AY159" s="23" t="s">
        <v>137</v>
      </c>
      <c r="BE159" s="203">
        <f t="shared" si="4"/>
        <v>0</v>
      </c>
      <c r="BF159" s="203">
        <f t="shared" si="5"/>
        <v>0</v>
      </c>
      <c r="BG159" s="203">
        <f t="shared" si="6"/>
        <v>0</v>
      </c>
      <c r="BH159" s="203">
        <f t="shared" si="7"/>
        <v>0</v>
      </c>
      <c r="BI159" s="203">
        <f t="shared" si="8"/>
        <v>0</v>
      </c>
      <c r="BJ159" s="23" t="s">
        <v>79</v>
      </c>
      <c r="BK159" s="203">
        <f t="shared" si="9"/>
        <v>0</v>
      </c>
      <c r="BL159" s="23" t="s">
        <v>144</v>
      </c>
      <c r="BM159" s="23" t="s">
        <v>355</v>
      </c>
    </row>
    <row r="160" spans="2:65" s="1" customFormat="1" ht="16.5" customHeight="1">
      <c r="B160" s="40"/>
      <c r="C160" s="216" t="s">
        <v>356</v>
      </c>
      <c r="D160" s="216" t="s">
        <v>157</v>
      </c>
      <c r="E160" s="217" t="s">
        <v>357</v>
      </c>
      <c r="F160" s="218" t="s">
        <v>358</v>
      </c>
      <c r="G160" s="219" t="s">
        <v>172</v>
      </c>
      <c r="H160" s="220">
        <v>1</v>
      </c>
      <c r="I160" s="221"/>
      <c r="J160" s="222">
        <f t="shared" si="0"/>
        <v>0</v>
      </c>
      <c r="K160" s="218" t="s">
        <v>143</v>
      </c>
      <c r="L160" s="223"/>
      <c r="M160" s="224" t="s">
        <v>21</v>
      </c>
      <c r="N160" s="225" t="s">
        <v>45</v>
      </c>
      <c r="O160" s="41"/>
      <c r="P160" s="201">
        <f t="shared" si="1"/>
        <v>0</v>
      </c>
      <c r="Q160" s="201">
        <v>0.154</v>
      </c>
      <c r="R160" s="201">
        <f t="shared" si="2"/>
        <v>0.154</v>
      </c>
      <c r="S160" s="201">
        <v>0</v>
      </c>
      <c r="T160" s="202">
        <f t="shared" si="3"/>
        <v>0</v>
      </c>
      <c r="AR160" s="23" t="s">
        <v>160</v>
      </c>
      <c r="AT160" s="23" t="s">
        <v>157</v>
      </c>
      <c r="AU160" s="23" t="s">
        <v>83</v>
      </c>
      <c r="AY160" s="23" t="s">
        <v>137</v>
      </c>
      <c r="BE160" s="203">
        <f t="shared" si="4"/>
        <v>0</v>
      </c>
      <c r="BF160" s="203">
        <f t="shared" si="5"/>
        <v>0</v>
      </c>
      <c r="BG160" s="203">
        <f t="shared" si="6"/>
        <v>0</v>
      </c>
      <c r="BH160" s="203">
        <f t="shared" si="7"/>
        <v>0</v>
      </c>
      <c r="BI160" s="203">
        <f t="shared" si="8"/>
        <v>0</v>
      </c>
      <c r="BJ160" s="23" t="s">
        <v>79</v>
      </c>
      <c r="BK160" s="203">
        <f t="shared" si="9"/>
        <v>0</v>
      </c>
      <c r="BL160" s="23" t="s">
        <v>144</v>
      </c>
      <c r="BM160" s="23" t="s">
        <v>359</v>
      </c>
    </row>
    <row r="161" spans="2:65" s="1" customFormat="1" ht="25.5" customHeight="1">
      <c r="B161" s="40"/>
      <c r="C161" s="192" t="s">
        <v>360</v>
      </c>
      <c r="D161" s="192" t="s">
        <v>140</v>
      </c>
      <c r="E161" s="193" t="s">
        <v>361</v>
      </c>
      <c r="F161" s="194" t="s">
        <v>362</v>
      </c>
      <c r="G161" s="195" t="s">
        <v>95</v>
      </c>
      <c r="H161" s="196">
        <v>238</v>
      </c>
      <c r="I161" s="197"/>
      <c r="J161" s="198">
        <f t="shared" si="0"/>
        <v>0</v>
      </c>
      <c r="K161" s="194" t="s">
        <v>155</v>
      </c>
      <c r="L161" s="60"/>
      <c r="M161" s="199" t="s">
        <v>21</v>
      </c>
      <c r="N161" s="200" t="s">
        <v>45</v>
      </c>
      <c r="O161" s="41"/>
      <c r="P161" s="201">
        <f t="shared" si="1"/>
        <v>0</v>
      </c>
      <c r="Q161" s="201">
        <v>0</v>
      </c>
      <c r="R161" s="201">
        <f t="shared" si="2"/>
        <v>0</v>
      </c>
      <c r="S161" s="201">
        <v>0</v>
      </c>
      <c r="T161" s="202">
        <f t="shared" si="3"/>
        <v>0</v>
      </c>
      <c r="AR161" s="23" t="s">
        <v>144</v>
      </c>
      <c r="AT161" s="23" t="s">
        <v>140</v>
      </c>
      <c r="AU161" s="23" t="s">
        <v>83</v>
      </c>
      <c r="AY161" s="23" t="s">
        <v>137</v>
      </c>
      <c r="BE161" s="203">
        <f t="shared" si="4"/>
        <v>0</v>
      </c>
      <c r="BF161" s="203">
        <f t="shared" si="5"/>
        <v>0</v>
      </c>
      <c r="BG161" s="203">
        <f t="shared" si="6"/>
        <v>0</v>
      </c>
      <c r="BH161" s="203">
        <f t="shared" si="7"/>
        <v>0</v>
      </c>
      <c r="BI161" s="203">
        <f t="shared" si="8"/>
        <v>0</v>
      </c>
      <c r="BJ161" s="23" t="s">
        <v>79</v>
      </c>
      <c r="BK161" s="203">
        <f t="shared" si="9"/>
        <v>0</v>
      </c>
      <c r="BL161" s="23" t="s">
        <v>144</v>
      </c>
      <c r="BM161" s="23" t="s">
        <v>363</v>
      </c>
    </row>
    <row r="162" spans="2:65" s="1" customFormat="1" ht="16.5" customHeight="1">
      <c r="B162" s="40"/>
      <c r="C162" s="216" t="s">
        <v>364</v>
      </c>
      <c r="D162" s="216" t="s">
        <v>157</v>
      </c>
      <c r="E162" s="217" t="s">
        <v>365</v>
      </c>
      <c r="F162" s="218" t="s">
        <v>366</v>
      </c>
      <c r="G162" s="219" t="s">
        <v>95</v>
      </c>
      <c r="H162" s="220">
        <v>238</v>
      </c>
      <c r="I162" s="221"/>
      <c r="J162" s="222">
        <f t="shared" si="0"/>
        <v>0</v>
      </c>
      <c r="K162" s="218" t="s">
        <v>143</v>
      </c>
      <c r="L162" s="223"/>
      <c r="M162" s="224" t="s">
        <v>21</v>
      </c>
      <c r="N162" s="225" t="s">
        <v>45</v>
      </c>
      <c r="O162" s="41"/>
      <c r="P162" s="201">
        <f t="shared" si="1"/>
        <v>0</v>
      </c>
      <c r="Q162" s="201">
        <v>1.2999999999999999E-3</v>
      </c>
      <c r="R162" s="201">
        <f t="shared" si="2"/>
        <v>0.30940000000000001</v>
      </c>
      <c r="S162" s="201">
        <v>0</v>
      </c>
      <c r="T162" s="202">
        <f t="shared" si="3"/>
        <v>0</v>
      </c>
      <c r="AR162" s="23" t="s">
        <v>160</v>
      </c>
      <c r="AT162" s="23" t="s">
        <v>157</v>
      </c>
      <c r="AU162" s="23" t="s">
        <v>83</v>
      </c>
      <c r="AY162" s="23" t="s">
        <v>137</v>
      </c>
      <c r="BE162" s="203">
        <f t="shared" si="4"/>
        <v>0</v>
      </c>
      <c r="BF162" s="203">
        <f t="shared" si="5"/>
        <v>0</v>
      </c>
      <c r="BG162" s="203">
        <f t="shared" si="6"/>
        <v>0</v>
      </c>
      <c r="BH162" s="203">
        <f t="shared" si="7"/>
        <v>0</v>
      </c>
      <c r="BI162" s="203">
        <f t="shared" si="8"/>
        <v>0</v>
      </c>
      <c r="BJ162" s="23" t="s">
        <v>79</v>
      </c>
      <c r="BK162" s="203">
        <f t="shared" si="9"/>
        <v>0</v>
      </c>
      <c r="BL162" s="23" t="s">
        <v>144</v>
      </c>
      <c r="BM162" s="23" t="s">
        <v>367</v>
      </c>
    </row>
    <row r="163" spans="2:65" s="1" customFormat="1" ht="25.5" customHeight="1">
      <c r="B163" s="40"/>
      <c r="C163" s="192" t="s">
        <v>368</v>
      </c>
      <c r="D163" s="192" t="s">
        <v>140</v>
      </c>
      <c r="E163" s="193" t="s">
        <v>369</v>
      </c>
      <c r="F163" s="194" t="s">
        <v>370</v>
      </c>
      <c r="G163" s="195" t="s">
        <v>95</v>
      </c>
      <c r="H163" s="196">
        <v>117</v>
      </c>
      <c r="I163" s="197"/>
      <c r="J163" s="198">
        <f t="shared" si="0"/>
        <v>0</v>
      </c>
      <c r="K163" s="194" t="s">
        <v>155</v>
      </c>
      <c r="L163" s="60"/>
      <c r="M163" s="199" t="s">
        <v>21</v>
      </c>
      <c r="N163" s="200" t="s">
        <v>45</v>
      </c>
      <c r="O163" s="41"/>
      <c r="P163" s="201">
        <f t="shared" si="1"/>
        <v>0</v>
      </c>
      <c r="Q163" s="201">
        <v>0</v>
      </c>
      <c r="R163" s="201">
        <f t="shared" si="2"/>
        <v>0</v>
      </c>
      <c r="S163" s="201">
        <v>0</v>
      </c>
      <c r="T163" s="202">
        <f t="shared" si="3"/>
        <v>0</v>
      </c>
      <c r="AR163" s="23" t="s">
        <v>144</v>
      </c>
      <c r="AT163" s="23" t="s">
        <v>140</v>
      </c>
      <c r="AU163" s="23" t="s">
        <v>83</v>
      </c>
      <c r="AY163" s="23" t="s">
        <v>137</v>
      </c>
      <c r="BE163" s="203">
        <f t="shared" si="4"/>
        <v>0</v>
      </c>
      <c r="BF163" s="203">
        <f t="shared" si="5"/>
        <v>0</v>
      </c>
      <c r="BG163" s="203">
        <f t="shared" si="6"/>
        <v>0</v>
      </c>
      <c r="BH163" s="203">
        <f t="shared" si="7"/>
        <v>0</v>
      </c>
      <c r="BI163" s="203">
        <f t="shared" si="8"/>
        <v>0</v>
      </c>
      <c r="BJ163" s="23" t="s">
        <v>79</v>
      </c>
      <c r="BK163" s="203">
        <f t="shared" si="9"/>
        <v>0</v>
      </c>
      <c r="BL163" s="23" t="s">
        <v>144</v>
      </c>
      <c r="BM163" s="23" t="s">
        <v>371</v>
      </c>
    </row>
    <row r="164" spans="2:65" s="1" customFormat="1" ht="25.5" customHeight="1">
      <c r="B164" s="40"/>
      <c r="C164" s="216" t="s">
        <v>372</v>
      </c>
      <c r="D164" s="216" t="s">
        <v>157</v>
      </c>
      <c r="E164" s="217" t="s">
        <v>373</v>
      </c>
      <c r="F164" s="218" t="s">
        <v>374</v>
      </c>
      <c r="G164" s="219" t="s">
        <v>95</v>
      </c>
      <c r="H164" s="220">
        <v>117</v>
      </c>
      <c r="I164" s="221"/>
      <c r="J164" s="222">
        <f t="shared" si="0"/>
        <v>0</v>
      </c>
      <c r="K164" s="218" t="s">
        <v>143</v>
      </c>
      <c r="L164" s="223"/>
      <c r="M164" s="224" t="s">
        <v>21</v>
      </c>
      <c r="N164" s="225" t="s">
        <v>45</v>
      </c>
      <c r="O164" s="41"/>
      <c r="P164" s="201">
        <f t="shared" si="1"/>
        <v>0</v>
      </c>
      <c r="Q164" s="201">
        <v>1.8E-3</v>
      </c>
      <c r="R164" s="201">
        <f t="shared" si="2"/>
        <v>0.21059999999999998</v>
      </c>
      <c r="S164" s="201">
        <v>0</v>
      </c>
      <c r="T164" s="202">
        <f t="shared" si="3"/>
        <v>0</v>
      </c>
      <c r="AR164" s="23" t="s">
        <v>160</v>
      </c>
      <c r="AT164" s="23" t="s">
        <v>157</v>
      </c>
      <c r="AU164" s="23" t="s">
        <v>83</v>
      </c>
      <c r="AY164" s="23" t="s">
        <v>137</v>
      </c>
      <c r="BE164" s="203">
        <f t="shared" si="4"/>
        <v>0</v>
      </c>
      <c r="BF164" s="203">
        <f t="shared" si="5"/>
        <v>0</v>
      </c>
      <c r="BG164" s="203">
        <f t="shared" si="6"/>
        <v>0</v>
      </c>
      <c r="BH164" s="203">
        <f t="shared" si="7"/>
        <v>0</v>
      </c>
      <c r="BI164" s="203">
        <f t="shared" si="8"/>
        <v>0</v>
      </c>
      <c r="BJ164" s="23" t="s">
        <v>79</v>
      </c>
      <c r="BK164" s="203">
        <f t="shared" si="9"/>
        <v>0</v>
      </c>
      <c r="BL164" s="23" t="s">
        <v>144</v>
      </c>
      <c r="BM164" s="23" t="s">
        <v>375</v>
      </c>
    </row>
    <row r="165" spans="2:65" s="11" customFormat="1" ht="12">
      <c r="B165" s="204"/>
      <c r="C165" s="205"/>
      <c r="D165" s="206" t="s">
        <v>146</v>
      </c>
      <c r="E165" s="207" t="s">
        <v>21</v>
      </c>
      <c r="F165" s="208" t="s">
        <v>376</v>
      </c>
      <c r="G165" s="205"/>
      <c r="H165" s="209">
        <v>117</v>
      </c>
      <c r="I165" s="210"/>
      <c r="J165" s="205"/>
      <c r="K165" s="205"/>
      <c r="L165" s="211"/>
      <c r="M165" s="212"/>
      <c r="N165" s="213"/>
      <c r="O165" s="213"/>
      <c r="P165" s="213"/>
      <c r="Q165" s="213"/>
      <c r="R165" s="213"/>
      <c r="S165" s="213"/>
      <c r="T165" s="214"/>
      <c r="AT165" s="215" t="s">
        <v>146</v>
      </c>
      <c r="AU165" s="215" t="s">
        <v>83</v>
      </c>
      <c r="AV165" s="11" t="s">
        <v>83</v>
      </c>
      <c r="AW165" s="11" t="s">
        <v>37</v>
      </c>
      <c r="AX165" s="11" t="s">
        <v>79</v>
      </c>
      <c r="AY165" s="215" t="s">
        <v>137</v>
      </c>
    </row>
    <row r="166" spans="2:65" s="1" customFormat="1" ht="25.5" customHeight="1">
      <c r="B166" s="40"/>
      <c r="C166" s="192" t="s">
        <v>377</v>
      </c>
      <c r="D166" s="192" t="s">
        <v>140</v>
      </c>
      <c r="E166" s="193" t="s">
        <v>378</v>
      </c>
      <c r="F166" s="194" t="s">
        <v>379</v>
      </c>
      <c r="G166" s="195" t="s">
        <v>172</v>
      </c>
      <c r="H166" s="196">
        <v>1</v>
      </c>
      <c r="I166" s="197"/>
      <c r="J166" s="198">
        <f>ROUND(I166*H166,2)</f>
        <v>0</v>
      </c>
      <c r="K166" s="194" t="s">
        <v>143</v>
      </c>
      <c r="L166" s="60"/>
      <c r="M166" s="199" t="s">
        <v>21</v>
      </c>
      <c r="N166" s="200" t="s">
        <v>45</v>
      </c>
      <c r="O166" s="41"/>
      <c r="P166" s="201">
        <f>O166*H166</f>
        <v>0</v>
      </c>
      <c r="Q166" s="201">
        <v>0</v>
      </c>
      <c r="R166" s="201">
        <f>Q166*H166</f>
        <v>0</v>
      </c>
      <c r="S166" s="201">
        <v>0</v>
      </c>
      <c r="T166" s="202">
        <f>S166*H166</f>
        <v>0</v>
      </c>
      <c r="AR166" s="23" t="s">
        <v>144</v>
      </c>
      <c r="AT166" s="23" t="s">
        <v>140</v>
      </c>
      <c r="AU166" s="23" t="s">
        <v>83</v>
      </c>
      <c r="AY166" s="23" t="s">
        <v>137</v>
      </c>
      <c r="BE166" s="203">
        <f>IF(N166="základní",J166,0)</f>
        <v>0</v>
      </c>
      <c r="BF166" s="203">
        <f>IF(N166="snížená",J166,0)</f>
        <v>0</v>
      </c>
      <c r="BG166" s="203">
        <f>IF(N166="zákl. přenesená",J166,0)</f>
        <v>0</v>
      </c>
      <c r="BH166" s="203">
        <f>IF(N166="sníž. přenesená",J166,0)</f>
        <v>0</v>
      </c>
      <c r="BI166" s="203">
        <f>IF(N166="nulová",J166,0)</f>
        <v>0</v>
      </c>
      <c r="BJ166" s="23" t="s">
        <v>79</v>
      </c>
      <c r="BK166" s="203">
        <f>ROUND(I166*H166,2)</f>
        <v>0</v>
      </c>
      <c r="BL166" s="23" t="s">
        <v>144</v>
      </c>
      <c r="BM166" s="23" t="s">
        <v>380</v>
      </c>
    </row>
    <row r="167" spans="2:65" s="1" customFormat="1" ht="16.5" customHeight="1">
      <c r="B167" s="40"/>
      <c r="C167" s="216" t="s">
        <v>381</v>
      </c>
      <c r="D167" s="216" t="s">
        <v>157</v>
      </c>
      <c r="E167" s="217" t="s">
        <v>382</v>
      </c>
      <c r="F167" s="218" t="s">
        <v>383</v>
      </c>
      <c r="G167" s="219" t="s">
        <v>172</v>
      </c>
      <c r="H167" s="220">
        <v>1</v>
      </c>
      <c r="I167" s="221"/>
      <c r="J167" s="222">
        <f>ROUND(I167*H167,2)</f>
        <v>0</v>
      </c>
      <c r="K167" s="218" t="s">
        <v>143</v>
      </c>
      <c r="L167" s="223"/>
      <c r="M167" s="224" t="s">
        <v>21</v>
      </c>
      <c r="N167" s="225" t="s">
        <v>45</v>
      </c>
      <c r="O167" s="41"/>
      <c r="P167" s="201">
        <f>O167*H167</f>
        <v>0</v>
      </c>
      <c r="Q167" s="201">
        <v>7.6999999999999999E-2</v>
      </c>
      <c r="R167" s="201">
        <f>Q167*H167</f>
        <v>7.6999999999999999E-2</v>
      </c>
      <c r="S167" s="201">
        <v>0</v>
      </c>
      <c r="T167" s="202">
        <f>S167*H167</f>
        <v>0</v>
      </c>
      <c r="AR167" s="23" t="s">
        <v>160</v>
      </c>
      <c r="AT167" s="23" t="s">
        <v>157</v>
      </c>
      <c r="AU167" s="23" t="s">
        <v>83</v>
      </c>
      <c r="AY167" s="23" t="s">
        <v>137</v>
      </c>
      <c r="BE167" s="203">
        <f>IF(N167="základní",J167,0)</f>
        <v>0</v>
      </c>
      <c r="BF167" s="203">
        <f>IF(N167="snížená",J167,0)</f>
        <v>0</v>
      </c>
      <c r="BG167" s="203">
        <f>IF(N167="zákl. přenesená",J167,0)</f>
        <v>0</v>
      </c>
      <c r="BH167" s="203">
        <f>IF(N167="sníž. přenesená",J167,0)</f>
        <v>0</v>
      </c>
      <c r="BI167" s="203">
        <f>IF(N167="nulová",J167,0)</f>
        <v>0</v>
      </c>
      <c r="BJ167" s="23" t="s">
        <v>79</v>
      </c>
      <c r="BK167" s="203">
        <f>ROUND(I167*H167,2)</f>
        <v>0</v>
      </c>
      <c r="BL167" s="23" t="s">
        <v>144</v>
      </c>
      <c r="BM167" s="23" t="s">
        <v>384</v>
      </c>
    </row>
    <row r="168" spans="2:65" s="1" customFormat="1" ht="16.5" customHeight="1">
      <c r="B168" s="40"/>
      <c r="C168" s="216" t="s">
        <v>385</v>
      </c>
      <c r="D168" s="216" t="s">
        <v>157</v>
      </c>
      <c r="E168" s="217" t="s">
        <v>386</v>
      </c>
      <c r="F168" s="218" t="s">
        <v>387</v>
      </c>
      <c r="G168" s="219" t="s">
        <v>172</v>
      </c>
      <c r="H168" s="220">
        <v>1</v>
      </c>
      <c r="I168" s="221"/>
      <c r="J168" s="222">
        <f>ROUND(I168*H168,2)</f>
        <v>0</v>
      </c>
      <c r="K168" s="218" t="s">
        <v>155</v>
      </c>
      <c r="L168" s="223"/>
      <c r="M168" s="224" t="s">
        <v>21</v>
      </c>
      <c r="N168" s="225" t="s">
        <v>45</v>
      </c>
      <c r="O168" s="41"/>
      <c r="P168" s="201">
        <f>O168*H168</f>
        <v>0</v>
      </c>
      <c r="Q168" s="201">
        <v>6.0000000000000001E-3</v>
      </c>
      <c r="R168" s="201">
        <f>Q168*H168</f>
        <v>6.0000000000000001E-3</v>
      </c>
      <c r="S168" s="201">
        <v>0</v>
      </c>
      <c r="T168" s="202">
        <f>S168*H168</f>
        <v>0</v>
      </c>
      <c r="AR168" s="23" t="s">
        <v>160</v>
      </c>
      <c r="AT168" s="23" t="s">
        <v>157</v>
      </c>
      <c r="AU168" s="23" t="s">
        <v>83</v>
      </c>
      <c r="AY168" s="23" t="s">
        <v>137</v>
      </c>
      <c r="BE168" s="203">
        <f>IF(N168="základní",J168,0)</f>
        <v>0</v>
      </c>
      <c r="BF168" s="203">
        <f>IF(N168="snížená",J168,0)</f>
        <v>0</v>
      </c>
      <c r="BG168" s="203">
        <f>IF(N168="zákl. přenesená",J168,0)</f>
        <v>0</v>
      </c>
      <c r="BH168" s="203">
        <f>IF(N168="sníž. přenesená",J168,0)</f>
        <v>0</v>
      </c>
      <c r="BI168" s="203">
        <f>IF(N168="nulová",J168,0)</f>
        <v>0</v>
      </c>
      <c r="BJ168" s="23" t="s">
        <v>79</v>
      </c>
      <c r="BK168" s="203">
        <f>ROUND(I168*H168,2)</f>
        <v>0</v>
      </c>
      <c r="BL168" s="23" t="s">
        <v>144</v>
      </c>
      <c r="BM168" s="23" t="s">
        <v>388</v>
      </c>
    </row>
    <row r="169" spans="2:65" s="1" customFormat="1" ht="16.5" customHeight="1">
      <c r="B169" s="40"/>
      <c r="C169" s="216" t="s">
        <v>389</v>
      </c>
      <c r="D169" s="216" t="s">
        <v>157</v>
      </c>
      <c r="E169" s="217" t="s">
        <v>390</v>
      </c>
      <c r="F169" s="218" t="s">
        <v>391</v>
      </c>
      <c r="G169" s="219" t="s">
        <v>172</v>
      </c>
      <c r="H169" s="220">
        <v>1</v>
      </c>
      <c r="I169" s="221"/>
      <c r="J169" s="222">
        <f>ROUND(I169*H169,2)</f>
        <v>0</v>
      </c>
      <c r="K169" s="218" t="s">
        <v>155</v>
      </c>
      <c r="L169" s="223"/>
      <c r="M169" s="224" t="s">
        <v>21</v>
      </c>
      <c r="N169" s="225" t="s">
        <v>45</v>
      </c>
      <c r="O169" s="41"/>
      <c r="P169" s="201">
        <f>O169*H169</f>
        <v>0</v>
      </c>
      <c r="Q169" s="201">
        <v>1.4E-2</v>
      </c>
      <c r="R169" s="201">
        <f>Q169*H169</f>
        <v>1.4E-2</v>
      </c>
      <c r="S169" s="201">
        <v>0</v>
      </c>
      <c r="T169" s="202">
        <f>S169*H169</f>
        <v>0</v>
      </c>
      <c r="AR169" s="23" t="s">
        <v>160</v>
      </c>
      <c r="AT169" s="23" t="s">
        <v>157</v>
      </c>
      <c r="AU169" s="23" t="s">
        <v>83</v>
      </c>
      <c r="AY169" s="23" t="s">
        <v>137</v>
      </c>
      <c r="BE169" s="203">
        <f>IF(N169="základní",J169,0)</f>
        <v>0</v>
      </c>
      <c r="BF169" s="203">
        <f>IF(N169="snížená",J169,0)</f>
        <v>0</v>
      </c>
      <c r="BG169" s="203">
        <f>IF(N169="zákl. přenesená",J169,0)</f>
        <v>0</v>
      </c>
      <c r="BH169" s="203">
        <f>IF(N169="sníž. přenesená",J169,0)</f>
        <v>0</v>
      </c>
      <c r="BI169" s="203">
        <f>IF(N169="nulová",J169,0)</f>
        <v>0</v>
      </c>
      <c r="BJ169" s="23" t="s">
        <v>79</v>
      </c>
      <c r="BK169" s="203">
        <f>ROUND(I169*H169,2)</f>
        <v>0</v>
      </c>
      <c r="BL169" s="23" t="s">
        <v>144</v>
      </c>
      <c r="BM169" s="23" t="s">
        <v>392</v>
      </c>
    </row>
    <row r="170" spans="2:65" s="10" customFormat="1" ht="29.9" customHeight="1">
      <c r="B170" s="176"/>
      <c r="C170" s="177"/>
      <c r="D170" s="178" t="s">
        <v>73</v>
      </c>
      <c r="E170" s="190" t="s">
        <v>144</v>
      </c>
      <c r="F170" s="190" t="s">
        <v>393</v>
      </c>
      <c r="G170" s="177"/>
      <c r="H170" s="177"/>
      <c r="I170" s="180"/>
      <c r="J170" s="191">
        <f>BK170</f>
        <v>0</v>
      </c>
      <c r="K170" s="177"/>
      <c r="L170" s="182"/>
      <c r="M170" s="183"/>
      <c r="N170" s="184"/>
      <c r="O170" s="184"/>
      <c r="P170" s="185">
        <f>SUM(P171:P178)</f>
        <v>0</v>
      </c>
      <c r="Q170" s="184"/>
      <c r="R170" s="185">
        <f>SUM(R171:R178)</f>
        <v>0</v>
      </c>
      <c r="S170" s="184"/>
      <c r="T170" s="186">
        <f>SUM(T171:T178)</f>
        <v>0</v>
      </c>
      <c r="AR170" s="187" t="s">
        <v>79</v>
      </c>
      <c r="AT170" s="188" t="s">
        <v>73</v>
      </c>
      <c r="AU170" s="188" t="s">
        <v>79</v>
      </c>
      <c r="AY170" s="187" t="s">
        <v>137</v>
      </c>
      <c r="BK170" s="189">
        <f>SUM(BK171:BK178)</f>
        <v>0</v>
      </c>
    </row>
    <row r="171" spans="2:65" s="1" customFormat="1" ht="25.5" customHeight="1">
      <c r="B171" s="40"/>
      <c r="C171" s="192" t="s">
        <v>394</v>
      </c>
      <c r="D171" s="192" t="s">
        <v>140</v>
      </c>
      <c r="E171" s="193" t="s">
        <v>395</v>
      </c>
      <c r="F171" s="194" t="s">
        <v>396</v>
      </c>
      <c r="G171" s="195" t="s">
        <v>215</v>
      </c>
      <c r="H171" s="196">
        <v>2.72</v>
      </c>
      <c r="I171" s="197"/>
      <c r="J171" s="198">
        <f>ROUND(I171*H171,2)</f>
        <v>0</v>
      </c>
      <c r="K171" s="194" t="s">
        <v>155</v>
      </c>
      <c r="L171" s="60"/>
      <c r="M171" s="199" t="s">
        <v>21</v>
      </c>
      <c r="N171" s="200" t="s">
        <v>45</v>
      </c>
      <c r="O171" s="41"/>
      <c r="P171" s="201">
        <f>O171*H171</f>
        <v>0</v>
      </c>
      <c r="Q171" s="201">
        <v>0</v>
      </c>
      <c r="R171" s="201">
        <f>Q171*H171</f>
        <v>0</v>
      </c>
      <c r="S171" s="201">
        <v>0</v>
      </c>
      <c r="T171" s="202">
        <f>S171*H171</f>
        <v>0</v>
      </c>
      <c r="AR171" s="23" t="s">
        <v>144</v>
      </c>
      <c r="AT171" s="23" t="s">
        <v>140</v>
      </c>
      <c r="AU171" s="23" t="s">
        <v>83</v>
      </c>
      <c r="AY171" s="23" t="s">
        <v>137</v>
      </c>
      <c r="BE171" s="203">
        <f>IF(N171="základní",J171,0)</f>
        <v>0</v>
      </c>
      <c r="BF171" s="203">
        <f>IF(N171="snížená",J171,0)</f>
        <v>0</v>
      </c>
      <c r="BG171" s="203">
        <f>IF(N171="zákl. přenesená",J171,0)</f>
        <v>0</v>
      </c>
      <c r="BH171" s="203">
        <f>IF(N171="sníž. přenesená",J171,0)</f>
        <v>0</v>
      </c>
      <c r="BI171" s="203">
        <f>IF(N171="nulová",J171,0)</f>
        <v>0</v>
      </c>
      <c r="BJ171" s="23" t="s">
        <v>79</v>
      </c>
      <c r="BK171" s="203">
        <f>ROUND(I171*H171,2)</f>
        <v>0</v>
      </c>
      <c r="BL171" s="23" t="s">
        <v>144</v>
      </c>
      <c r="BM171" s="23" t="s">
        <v>397</v>
      </c>
    </row>
    <row r="172" spans="2:65" s="11" customFormat="1" ht="12">
      <c r="B172" s="204"/>
      <c r="C172" s="205"/>
      <c r="D172" s="206" t="s">
        <v>146</v>
      </c>
      <c r="E172" s="207" t="s">
        <v>21</v>
      </c>
      <c r="F172" s="208" t="s">
        <v>21</v>
      </c>
      <c r="G172" s="205"/>
      <c r="H172" s="209">
        <v>0</v>
      </c>
      <c r="I172" s="210"/>
      <c r="J172" s="205"/>
      <c r="K172" s="205"/>
      <c r="L172" s="211"/>
      <c r="M172" s="212"/>
      <c r="N172" s="213"/>
      <c r="O172" s="213"/>
      <c r="P172" s="213"/>
      <c r="Q172" s="213"/>
      <c r="R172" s="213"/>
      <c r="S172" s="213"/>
      <c r="T172" s="214"/>
      <c r="AT172" s="215" t="s">
        <v>146</v>
      </c>
      <c r="AU172" s="215" t="s">
        <v>83</v>
      </c>
      <c r="AV172" s="11" t="s">
        <v>83</v>
      </c>
      <c r="AW172" s="11" t="s">
        <v>37</v>
      </c>
      <c r="AX172" s="11" t="s">
        <v>74</v>
      </c>
      <c r="AY172" s="215" t="s">
        <v>137</v>
      </c>
    </row>
    <row r="173" spans="2:65" s="11" customFormat="1" ht="12">
      <c r="B173" s="204"/>
      <c r="C173" s="205"/>
      <c r="D173" s="206" t="s">
        <v>146</v>
      </c>
      <c r="E173" s="207" t="s">
        <v>21</v>
      </c>
      <c r="F173" s="208" t="s">
        <v>21</v>
      </c>
      <c r="G173" s="205"/>
      <c r="H173" s="209">
        <v>0</v>
      </c>
      <c r="I173" s="210"/>
      <c r="J173" s="205"/>
      <c r="K173" s="205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146</v>
      </c>
      <c r="AU173" s="215" t="s">
        <v>83</v>
      </c>
      <c r="AV173" s="11" t="s">
        <v>83</v>
      </c>
      <c r="AW173" s="11" t="s">
        <v>37</v>
      </c>
      <c r="AX173" s="11" t="s">
        <v>74</v>
      </c>
      <c r="AY173" s="215" t="s">
        <v>137</v>
      </c>
    </row>
    <row r="174" spans="2:65" s="13" customFormat="1" ht="12">
      <c r="B174" s="241"/>
      <c r="C174" s="242"/>
      <c r="D174" s="206" t="s">
        <v>146</v>
      </c>
      <c r="E174" s="243" t="s">
        <v>21</v>
      </c>
      <c r="F174" s="244" t="s">
        <v>284</v>
      </c>
      <c r="G174" s="242"/>
      <c r="H174" s="243" t="s">
        <v>21</v>
      </c>
      <c r="I174" s="245"/>
      <c r="J174" s="242"/>
      <c r="K174" s="242"/>
      <c r="L174" s="246"/>
      <c r="M174" s="247"/>
      <c r="N174" s="248"/>
      <c r="O174" s="248"/>
      <c r="P174" s="248"/>
      <c r="Q174" s="248"/>
      <c r="R174" s="248"/>
      <c r="S174" s="248"/>
      <c r="T174" s="249"/>
      <c r="AT174" s="250" t="s">
        <v>146</v>
      </c>
      <c r="AU174" s="250" t="s">
        <v>83</v>
      </c>
      <c r="AV174" s="13" t="s">
        <v>79</v>
      </c>
      <c r="AW174" s="13" t="s">
        <v>37</v>
      </c>
      <c r="AX174" s="13" t="s">
        <v>74</v>
      </c>
      <c r="AY174" s="250" t="s">
        <v>137</v>
      </c>
    </row>
    <row r="175" spans="2:65" s="11" customFormat="1" ht="12">
      <c r="B175" s="204"/>
      <c r="C175" s="205"/>
      <c r="D175" s="206" t="s">
        <v>146</v>
      </c>
      <c r="E175" s="207" t="s">
        <v>21</v>
      </c>
      <c r="F175" s="208" t="s">
        <v>398</v>
      </c>
      <c r="G175" s="205"/>
      <c r="H175" s="209">
        <v>2</v>
      </c>
      <c r="I175" s="210"/>
      <c r="J175" s="205"/>
      <c r="K175" s="205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146</v>
      </c>
      <c r="AU175" s="215" t="s">
        <v>83</v>
      </c>
      <c r="AV175" s="11" t="s">
        <v>83</v>
      </c>
      <c r="AW175" s="11" t="s">
        <v>37</v>
      </c>
      <c r="AX175" s="11" t="s">
        <v>74</v>
      </c>
      <c r="AY175" s="215" t="s">
        <v>137</v>
      </c>
    </row>
    <row r="176" spans="2:65" s="13" customFormat="1" ht="12">
      <c r="B176" s="241"/>
      <c r="C176" s="242"/>
      <c r="D176" s="206" t="s">
        <v>146</v>
      </c>
      <c r="E176" s="243" t="s">
        <v>21</v>
      </c>
      <c r="F176" s="244" t="s">
        <v>399</v>
      </c>
      <c r="G176" s="242"/>
      <c r="H176" s="243" t="s">
        <v>21</v>
      </c>
      <c r="I176" s="245"/>
      <c r="J176" s="242"/>
      <c r="K176" s="242"/>
      <c r="L176" s="246"/>
      <c r="M176" s="247"/>
      <c r="N176" s="248"/>
      <c r="O176" s="248"/>
      <c r="P176" s="248"/>
      <c r="Q176" s="248"/>
      <c r="R176" s="248"/>
      <c r="S176" s="248"/>
      <c r="T176" s="249"/>
      <c r="AT176" s="250" t="s">
        <v>146</v>
      </c>
      <c r="AU176" s="250" t="s">
        <v>83</v>
      </c>
      <c r="AV176" s="13" t="s">
        <v>79</v>
      </c>
      <c r="AW176" s="13" t="s">
        <v>37</v>
      </c>
      <c r="AX176" s="13" t="s">
        <v>74</v>
      </c>
      <c r="AY176" s="250" t="s">
        <v>137</v>
      </c>
    </row>
    <row r="177" spans="2:65" s="11" customFormat="1" ht="12">
      <c r="B177" s="204"/>
      <c r="C177" s="205"/>
      <c r="D177" s="206" t="s">
        <v>146</v>
      </c>
      <c r="E177" s="207" t="s">
        <v>21</v>
      </c>
      <c r="F177" s="208" t="s">
        <v>400</v>
      </c>
      <c r="G177" s="205"/>
      <c r="H177" s="209">
        <v>0.72</v>
      </c>
      <c r="I177" s="210"/>
      <c r="J177" s="205"/>
      <c r="K177" s="205"/>
      <c r="L177" s="211"/>
      <c r="M177" s="212"/>
      <c r="N177" s="213"/>
      <c r="O177" s="213"/>
      <c r="P177" s="213"/>
      <c r="Q177" s="213"/>
      <c r="R177" s="213"/>
      <c r="S177" s="213"/>
      <c r="T177" s="214"/>
      <c r="AT177" s="215" t="s">
        <v>146</v>
      </c>
      <c r="AU177" s="215" t="s">
        <v>83</v>
      </c>
      <c r="AV177" s="11" t="s">
        <v>83</v>
      </c>
      <c r="AW177" s="11" t="s">
        <v>37</v>
      </c>
      <c r="AX177" s="11" t="s">
        <v>74</v>
      </c>
      <c r="AY177" s="215" t="s">
        <v>137</v>
      </c>
    </row>
    <row r="178" spans="2:65" s="12" customFormat="1" ht="12">
      <c r="B178" s="226"/>
      <c r="C178" s="227"/>
      <c r="D178" s="206" t="s">
        <v>146</v>
      </c>
      <c r="E178" s="228" t="s">
        <v>21</v>
      </c>
      <c r="F178" s="229" t="s">
        <v>168</v>
      </c>
      <c r="G178" s="227"/>
      <c r="H178" s="230">
        <v>2.72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AT178" s="236" t="s">
        <v>146</v>
      </c>
      <c r="AU178" s="236" t="s">
        <v>83</v>
      </c>
      <c r="AV178" s="12" t="s">
        <v>144</v>
      </c>
      <c r="AW178" s="12" t="s">
        <v>37</v>
      </c>
      <c r="AX178" s="12" t="s">
        <v>79</v>
      </c>
      <c r="AY178" s="236" t="s">
        <v>137</v>
      </c>
    </row>
    <row r="179" spans="2:65" s="10" customFormat="1" ht="29.9" customHeight="1">
      <c r="B179" s="176"/>
      <c r="C179" s="177"/>
      <c r="D179" s="178" t="s">
        <v>73</v>
      </c>
      <c r="E179" s="190" t="s">
        <v>138</v>
      </c>
      <c r="F179" s="190" t="s">
        <v>139</v>
      </c>
      <c r="G179" s="177"/>
      <c r="H179" s="177"/>
      <c r="I179" s="180"/>
      <c r="J179" s="191">
        <f>BK179</f>
        <v>0</v>
      </c>
      <c r="K179" s="177"/>
      <c r="L179" s="182"/>
      <c r="M179" s="183"/>
      <c r="N179" s="184"/>
      <c r="O179" s="184"/>
      <c r="P179" s="185">
        <f>SUM(P180:P196)</f>
        <v>0</v>
      </c>
      <c r="Q179" s="184"/>
      <c r="R179" s="185">
        <f>SUM(R180:R196)</f>
        <v>386.4</v>
      </c>
      <c r="S179" s="184"/>
      <c r="T179" s="186">
        <f>SUM(T180:T196)</f>
        <v>0</v>
      </c>
      <c r="AR179" s="187" t="s">
        <v>79</v>
      </c>
      <c r="AT179" s="188" t="s">
        <v>73</v>
      </c>
      <c r="AU179" s="188" t="s">
        <v>79</v>
      </c>
      <c r="AY179" s="187" t="s">
        <v>137</v>
      </c>
      <c r="BK179" s="189">
        <f>SUM(BK180:BK196)</f>
        <v>0</v>
      </c>
    </row>
    <row r="180" spans="2:65" s="1" customFormat="1" ht="25.5" customHeight="1">
      <c r="B180" s="40"/>
      <c r="C180" s="192" t="s">
        <v>401</v>
      </c>
      <c r="D180" s="192" t="s">
        <v>140</v>
      </c>
      <c r="E180" s="193" t="s">
        <v>402</v>
      </c>
      <c r="F180" s="194" t="s">
        <v>403</v>
      </c>
      <c r="G180" s="195" t="s">
        <v>102</v>
      </c>
      <c r="H180" s="196">
        <v>800</v>
      </c>
      <c r="I180" s="197"/>
      <c r="J180" s="198">
        <f>ROUND(I180*H180,2)</f>
        <v>0</v>
      </c>
      <c r="K180" s="194" t="s">
        <v>155</v>
      </c>
      <c r="L180" s="60"/>
      <c r="M180" s="199" t="s">
        <v>21</v>
      </c>
      <c r="N180" s="200" t="s">
        <v>45</v>
      </c>
      <c r="O180" s="41"/>
      <c r="P180" s="201">
        <f>O180*H180</f>
        <v>0</v>
      </c>
      <c r="Q180" s="201">
        <v>0</v>
      </c>
      <c r="R180" s="201">
        <f>Q180*H180</f>
        <v>0</v>
      </c>
      <c r="S180" s="201">
        <v>0</v>
      </c>
      <c r="T180" s="202">
        <f>S180*H180</f>
        <v>0</v>
      </c>
      <c r="AR180" s="23" t="s">
        <v>144</v>
      </c>
      <c r="AT180" s="23" t="s">
        <v>140</v>
      </c>
      <c r="AU180" s="23" t="s">
        <v>83</v>
      </c>
      <c r="AY180" s="23" t="s">
        <v>137</v>
      </c>
      <c r="BE180" s="203">
        <f>IF(N180="základní",J180,0)</f>
        <v>0</v>
      </c>
      <c r="BF180" s="203">
        <f>IF(N180="snížená",J180,0)</f>
        <v>0</v>
      </c>
      <c r="BG180" s="203">
        <f>IF(N180="zákl. přenesená",J180,0)</f>
        <v>0</v>
      </c>
      <c r="BH180" s="203">
        <f>IF(N180="sníž. přenesená",J180,0)</f>
        <v>0</v>
      </c>
      <c r="BI180" s="203">
        <f>IF(N180="nulová",J180,0)</f>
        <v>0</v>
      </c>
      <c r="BJ180" s="23" t="s">
        <v>79</v>
      </c>
      <c r="BK180" s="203">
        <f>ROUND(I180*H180,2)</f>
        <v>0</v>
      </c>
      <c r="BL180" s="23" t="s">
        <v>144</v>
      </c>
      <c r="BM180" s="23" t="s">
        <v>404</v>
      </c>
    </row>
    <row r="181" spans="2:65" s="11" customFormat="1" ht="12">
      <c r="B181" s="204"/>
      <c r="C181" s="205"/>
      <c r="D181" s="206" t="s">
        <v>146</v>
      </c>
      <c r="E181" s="207" t="s">
        <v>21</v>
      </c>
      <c r="F181" s="208" t="s">
        <v>204</v>
      </c>
      <c r="G181" s="205"/>
      <c r="H181" s="209">
        <v>800</v>
      </c>
      <c r="I181" s="210"/>
      <c r="J181" s="205"/>
      <c r="K181" s="205"/>
      <c r="L181" s="211"/>
      <c r="M181" s="212"/>
      <c r="N181" s="213"/>
      <c r="O181" s="213"/>
      <c r="P181" s="213"/>
      <c r="Q181" s="213"/>
      <c r="R181" s="213"/>
      <c r="S181" s="213"/>
      <c r="T181" s="214"/>
      <c r="AT181" s="215" t="s">
        <v>146</v>
      </c>
      <c r="AU181" s="215" t="s">
        <v>83</v>
      </c>
      <c r="AV181" s="11" t="s">
        <v>83</v>
      </c>
      <c r="AW181" s="11" t="s">
        <v>37</v>
      </c>
      <c r="AX181" s="11" t="s">
        <v>79</v>
      </c>
      <c r="AY181" s="215" t="s">
        <v>137</v>
      </c>
    </row>
    <row r="182" spans="2:65" s="1" customFormat="1" ht="25.5" customHeight="1">
      <c r="B182" s="40"/>
      <c r="C182" s="192" t="s">
        <v>405</v>
      </c>
      <c r="D182" s="192" t="s">
        <v>140</v>
      </c>
      <c r="E182" s="193" t="s">
        <v>406</v>
      </c>
      <c r="F182" s="194" t="s">
        <v>407</v>
      </c>
      <c r="G182" s="195" t="s">
        <v>102</v>
      </c>
      <c r="H182" s="196">
        <v>800</v>
      </c>
      <c r="I182" s="197"/>
      <c r="J182" s="198">
        <f>ROUND(I182*H182,2)</f>
        <v>0</v>
      </c>
      <c r="K182" s="194" t="s">
        <v>155</v>
      </c>
      <c r="L182" s="60"/>
      <c r="M182" s="199" t="s">
        <v>21</v>
      </c>
      <c r="N182" s="200" t="s">
        <v>45</v>
      </c>
      <c r="O182" s="41"/>
      <c r="P182" s="201">
        <f>O182*H182</f>
        <v>0</v>
      </c>
      <c r="Q182" s="201">
        <v>0</v>
      </c>
      <c r="R182" s="201">
        <f>Q182*H182</f>
        <v>0</v>
      </c>
      <c r="S182" s="201">
        <v>0</v>
      </c>
      <c r="T182" s="202">
        <f>S182*H182</f>
        <v>0</v>
      </c>
      <c r="AR182" s="23" t="s">
        <v>144</v>
      </c>
      <c r="AT182" s="23" t="s">
        <v>140</v>
      </c>
      <c r="AU182" s="23" t="s">
        <v>83</v>
      </c>
      <c r="AY182" s="23" t="s">
        <v>137</v>
      </c>
      <c r="BE182" s="203">
        <f>IF(N182="základní",J182,0)</f>
        <v>0</v>
      </c>
      <c r="BF182" s="203">
        <f>IF(N182="snížená",J182,0)</f>
        <v>0</v>
      </c>
      <c r="BG182" s="203">
        <f>IF(N182="zákl. přenesená",J182,0)</f>
        <v>0</v>
      </c>
      <c r="BH182" s="203">
        <f>IF(N182="sníž. přenesená",J182,0)</f>
        <v>0</v>
      </c>
      <c r="BI182" s="203">
        <f>IF(N182="nulová",J182,0)</f>
        <v>0</v>
      </c>
      <c r="BJ182" s="23" t="s">
        <v>79</v>
      </c>
      <c r="BK182" s="203">
        <f>ROUND(I182*H182,2)</f>
        <v>0</v>
      </c>
      <c r="BL182" s="23" t="s">
        <v>144</v>
      </c>
      <c r="BM182" s="23" t="s">
        <v>408</v>
      </c>
    </row>
    <row r="183" spans="2:65" s="11" customFormat="1" ht="12">
      <c r="B183" s="204"/>
      <c r="C183" s="205"/>
      <c r="D183" s="206" t="s">
        <v>146</v>
      </c>
      <c r="E183" s="207" t="s">
        <v>21</v>
      </c>
      <c r="F183" s="208" t="s">
        <v>204</v>
      </c>
      <c r="G183" s="205"/>
      <c r="H183" s="209">
        <v>800</v>
      </c>
      <c r="I183" s="210"/>
      <c r="J183" s="205"/>
      <c r="K183" s="205"/>
      <c r="L183" s="211"/>
      <c r="M183" s="212"/>
      <c r="N183" s="213"/>
      <c r="O183" s="213"/>
      <c r="P183" s="213"/>
      <c r="Q183" s="213"/>
      <c r="R183" s="213"/>
      <c r="S183" s="213"/>
      <c r="T183" s="214"/>
      <c r="AT183" s="215" t="s">
        <v>146</v>
      </c>
      <c r="AU183" s="215" t="s">
        <v>83</v>
      </c>
      <c r="AV183" s="11" t="s">
        <v>83</v>
      </c>
      <c r="AW183" s="11" t="s">
        <v>37</v>
      </c>
      <c r="AX183" s="11" t="s">
        <v>79</v>
      </c>
      <c r="AY183" s="215" t="s">
        <v>137</v>
      </c>
    </row>
    <row r="184" spans="2:65" s="1" customFormat="1" ht="25.5" customHeight="1">
      <c r="B184" s="40"/>
      <c r="C184" s="192" t="s">
        <v>409</v>
      </c>
      <c r="D184" s="192" t="s">
        <v>140</v>
      </c>
      <c r="E184" s="193" t="s">
        <v>410</v>
      </c>
      <c r="F184" s="194" t="s">
        <v>411</v>
      </c>
      <c r="G184" s="195" t="s">
        <v>102</v>
      </c>
      <c r="H184" s="196">
        <v>800</v>
      </c>
      <c r="I184" s="197"/>
      <c r="J184" s="198">
        <f>ROUND(I184*H184,2)</f>
        <v>0</v>
      </c>
      <c r="K184" s="194" t="s">
        <v>155</v>
      </c>
      <c r="L184" s="60"/>
      <c r="M184" s="199" t="s">
        <v>21</v>
      </c>
      <c r="N184" s="200" t="s">
        <v>45</v>
      </c>
      <c r="O184" s="41"/>
      <c r="P184" s="201">
        <f>O184*H184</f>
        <v>0</v>
      </c>
      <c r="Q184" s="201">
        <v>0</v>
      </c>
      <c r="R184" s="201">
        <f>Q184*H184</f>
        <v>0</v>
      </c>
      <c r="S184" s="201">
        <v>0</v>
      </c>
      <c r="T184" s="202">
        <f>S184*H184</f>
        <v>0</v>
      </c>
      <c r="AR184" s="23" t="s">
        <v>144</v>
      </c>
      <c r="AT184" s="23" t="s">
        <v>140</v>
      </c>
      <c r="AU184" s="23" t="s">
        <v>83</v>
      </c>
      <c r="AY184" s="23" t="s">
        <v>137</v>
      </c>
      <c r="BE184" s="203">
        <f>IF(N184="základní",J184,0)</f>
        <v>0</v>
      </c>
      <c r="BF184" s="203">
        <f>IF(N184="snížená",J184,0)</f>
        <v>0</v>
      </c>
      <c r="BG184" s="203">
        <f>IF(N184="zákl. přenesená",J184,0)</f>
        <v>0</v>
      </c>
      <c r="BH184" s="203">
        <f>IF(N184="sníž. přenesená",J184,0)</f>
        <v>0</v>
      </c>
      <c r="BI184" s="203">
        <f>IF(N184="nulová",J184,0)</f>
        <v>0</v>
      </c>
      <c r="BJ184" s="23" t="s">
        <v>79</v>
      </c>
      <c r="BK184" s="203">
        <f>ROUND(I184*H184,2)</f>
        <v>0</v>
      </c>
      <c r="BL184" s="23" t="s">
        <v>144</v>
      </c>
      <c r="BM184" s="23" t="s">
        <v>412</v>
      </c>
    </row>
    <row r="185" spans="2:65" s="11" customFormat="1" ht="12">
      <c r="B185" s="204"/>
      <c r="C185" s="205"/>
      <c r="D185" s="206" t="s">
        <v>146</v>
      </c>
      <c r="E185" s="207" t="s">
        <v>21</v>
      </c>
      <c r="F185" s="208" t="s">
        <v>204</v>
      </c>
      <c r="G185" s="205"/>
      <c r="H185" s="209">
        <v>800</v>
      </c>
      <c r="I185" s="210"/>
      <c r="J185" s="205"/>
      <c r="K185" s="205"/>
      <c r="L185" s="211"/>
      <c r="M185" s="212"/>
      <c r="N185" s="213"/>
      <c r="O185" s="213"/>
      <c r="P185" s="213"/>
      <c r="Q185" s="213"/>
      <c r="R185" s="213"/>
      <c r="S185" s="213"/>
      <c r="T185" s="214"/>
      <c r="AT185" s="215" t="s">
        <v>146</v>
      </c>
      <c r="AU185" s="215" t="s">
        <v>83</v>
      </c>
      <c r="AV185" s="11" t="s">
        <v>83</v>
      </c>
      <c r="AW185" s="11" t="s">
        <v>37</v>
      </c>
      <c r="AX185" s="11" t="s">
        <v>79</v>
      </c>
      <c r="AY185" s="215" t="s">
        <v>137</v>
      </c>
    </row>
    <row r="186" spans="2:65" s="1" customFormat="1" ht="25.5" customHeight="1">
      <c r="B186" s="40"/>
      <c r="C186" s="192" t="s">
        <v>413</v>
      </c>
      <c r="D186" s="192" t="s">
        <v>140</v>
      </c>
      <c r="E186" s="193" t="s">
        <v>414</v>
      </c>
      <c r="F186" s="194" t="s">
        <v>415</v>
      </c>
      <c r="G186" s="195" t="s">
        <v>102</v>
      </c>
      <c r="H186" s="196">
        <v>800</v>
      </c>
      <c r="I186" s="197"/>
      <c r="J186" s="198">
        <f>ROUND(I186*H186,2)</f>
        <v>0</v>
      </c>
      <c r="K186" s="194" t="s">
        <v>155</v>
      </c>
      <c r="L186" s="60"/>
      <c r="M186" s="199" t="s">
        <v>21</v>
      </c>
      <c r="N186" s="200" t="s">
        <v>45</v>
      </c>
      <c r="O186" s="41"/>
      <c r="P186" s="201">
        <f>O186*H186</f>
        <v>0</v>
      </c>
      <c r="Q186" s="201">
        <v>0</v>
      </c>
      <c r="R186" s="201">
        <f>Q186*H186</f>
        <v>0</v>
      </c>
      <c r="S186" s="201">
        <v>0</v>
      </c>
      <c r="T186" s="202">
        <f>S186*H186</f>
        <v>0</v>
      </c>
      <c r="AR186" s="23" t="s">
        <v>144</v>
      </c>
      <c r="AT186" s="23" t="s">
        <v>140</v>
      </c>
      <c r="AU186" s="23" t="s">
        <v>83</v>
      </c>
      <c r="AY186" s="23" t="s">
        <v>137</v>
      </c>
      <c r="BE186" s="203">
        <f>IF(N186="základní",J186,0)</f>
        <v>0</v>
      </c>
      <c r="BF186" s="203">
        <f>IF(N186="snížená",J186,0)</f>
        <v>0</v>
      </c>
      <c r="BG186" s="203">
        <f>IF(N186="zákl. přenesená",J186,0)</f>
        <v>0</v>
      </c>
      <c r="BH186" s="203">
        <f>IF(N186="sníž. přenesená",J186,0)</f>
        <v>0</v>
      </c>
      <c r="BI186" s="203">
        <f>IF(N186="nulová",J186,0)</f>
        <v>0</v>
      </c>
      <c r="BJ186" s="23" t="s">
        <v>79</v>
      </c>
      <c r="BK186" s="203">
        <f>ROUND(I186*H186,2)</f>
        <v>0</v>
      </c>
      <c r="BL186" s="23" t="s">
        <v>144</v>
      </c>
      <c r="BM186" s="23" t="s">
        <v>416</v>
      </c>
    </row>
    <row r="187" spans="2:65" s="11" customFormat="1" ht="12">
      <c r="B187" s="204"/>
      <c r="C187" s="205"/>
      <c r="D187" s="206" t="s">
        <v>146</v>
      </c>
      <c r="E187" s="207" t="s">
        <v>21</v>
      </c>
      <c r="F187" s="208" t="s">
        <v>204</v>
      </c>
      <c r="G187" s="205"/>
      <c r="H187" s="209">
        <v>800</v>
      </c>
      <c r="I187" s="210"/>
      <c r="J187" s="205"/>
      <c r="K187" s="205"/>
      <c r="L187" s="211"/>
      <c r="M187" s="212"/>
      <c r="N187" s="213"/>
      <c r="O187" s="213"/>
      <c r="P187" s="213"/>
      <c r="Q187" s="213"/>
      <c r="R187" s="213"/>
      <c r="S187" s="213"/>
      <c r="T187" s="214"/>
      <c r="AT187" s="215" t="s">
        <v>146</v>
      </c>
      <c r="AU187" s="215" t="s">
        <v>83</v>
      </c>
      <c r="AV187" s="11" t="s">
        <v>83</v>
      </c>
      <c r="AW187" s="11" t="s">
        <v>37</v>
      </c>
      <c r="AX187" s="11" t="s">
        <v>79</v>
      </c>
      <c r="AY187" s="215" t="s">
        <v>137</v>
      </c>
    </row>
    <row r="188" spans="2:65" s="1" customFormat="1" ht="25.5" customHeight="1">
      <c r="B188" s="40"/>
      <c r="C188" s="192" t="s">
        <v>417</v>
      </c>
      <c r="D188" s="192" t="s">
        <v>140</v>
      </c>
      <c r="E188" s="193" t="s">
        <v>418</v>
      </c>
      <c r="F188" s="194" t="s">
        <v>419</v>
      </c>
      <c r="G188" s="195" t="s">
        <v>102</v>
      </c>
      <c r="H188" s="196">
        <v>20</v>
      </c>
      <c r="I188" s="197"/>
      <c r="J188" s="198">
        <f>ROUND(I188*H188,2)</f>
        <v>0</v>
      </c>
      <c r="K188" s="194" t="s">
        <v>155</v>
      </c>
      <c r="L188" s="60"/>
      <c r="M188" s="199" t="s">
        <v>21</v>
      </c>
      <c r="N188" s="200" t="s">
        <v>45</v>
      </c>
      <c r="O188" s="41"/>
      <c r="P188" s="201">
        <f>O188*H188</f>
        <v>0</v>
      </c>
      <c r="Q188" s="201">
        <v>0</v>
      </c>
      <c r="R188" s="201">
        <f>Q188*H188</f>
        <v>0</v>
      </c>
      <c r="S188" s="201">
        <v>0</v>
      </c>
      <c r="T188" s="202">
        <f>S188*H188</f>
        <v>0</v>
      </c>
      <c r="AR188" s="23" t="s">
        <v>144</v>
      </c>
      <c r="AT188" s="23" t="s">
        <v>140</v>
      </c>
      <c r="AU188" s="23" t="s">
        <v>83</v>
      </c>
      <c r="AY188" s="23" t="s">
        <v>137</v>
      </c>
      <c r="BE188" s="203">
        <f>IF(N188="základní",J188,0)</f>
        <v>0</v>
      </c>
      <c r="BF188" s="203">
        <f>IF(N188="snížená",J188,0)</f>
        <v>0</v>
      </c>
      <c r="BG188" s="203">
        <f>IF(N188="zákl. přenesená",J188,0)</f>
        <v>0</v>
      </c>
      <c r="BH188" s="203">
        <f>IF(N188="sníž. přenesená",J188,0)</f>
        <v>0</v>
      </c>
      <c r="BI188" s="203">
        <f>IF(N188="nulová",J188,0)</f>
        <v>0</v>
      </c>
      <c r="BJ188" s="23" t="s">
        <v>79</v>
      </c>
      <c r="BK188" s="203">
        <f>ROUND(I188*H188,2)</f>
        <v>0</v>
      </c>
      <c r="BL188" s="23" t="s">
        <v>144</v>
      </c>
      <c r="BM188" s="23" t="s">
        <v>420</v>
      </c>
    </row>
    <row r="189" spans="2:65" s="11" customFormat="1" ht="12">
      <c r="B189" s="204"/>
      <c r="C189" s="205"/>
      <c r="D189" s="206" t="s">
        <v>146</v>
      </c>
      <c r="E189" s="207" t="s">
        <v>21</v>
      </c>
      <c r="F189" s="208" t="s">
        <v>100</v>
      </c>
      <c r="G189" s="205"/>
      <c r="H189" s="209">
        <v>20</v>
      </c>
      <c r="I189" s="210"/>
      <c r="J189" s="205"/>
      <c r="K189" s="205"/>
      <c r="L189" s="211"/>
      <c r="M189" s="212"/>
      <c r="N189" s="213"/>
      <c r="O189" s="213"/>
      <c r="P189" s="213"/>
      <c r="Q189" s="213"/>
      <c r="R189" s="213"/>
      <c r="S189" s="213"/>
      <c r="T189" s="214"/>
      <c r="AT189" s="215" t="s">
        <v>146</v>
      </c>
      <c r="AU189" s="215" t="s">
        <v>83</v>
      </c>
      <c r="AV189" s="11" t="s">
        <v>83</v>
      </c>
      <c r="AW189" s="11" t="s">
        <v>37</v>
      </c>
      <c r="AX189" s="11" t="s">
        <v>79</v>
      </c>
      <c r="AY189" s="215" t="s">
        <v>137</v>
      </c>
    </row>
    <row r="190" spans="2:65" s="1" customFormat="1" ht="25.5" customHeight="1">
      <c r="B190" s="40"/>
      <c r="C190" s="192" t="s">
        <v>421</v>
      </c>
      <c r="D190" s="192" t="s">
        <v>140</v>
      </c>
      <c r="E190" s="193" t="s">
        <v>422</v>
      </c>
      <c r="F190" s="194" t="s">
        <v>423</v>
      </c>
      <c r="G190" s="195" t="s">
        <v>102</v>
      </c>
      <c r="H190" s="196">
        <v>20</v>
      </c>
      <c r="I190" s="197"/>
      <c r="J190" s="198">
        <f>ROUND(I190*H190,2)</f>
        <v>0</v>
      </c>
      <c r="K190" s="194" t="s">
        <v>155</v>
      </c>
      <c r="L190" s="60"/>
      <c r="M190" s="199" t="s">
        <v>21</v>
      </c>
      <c r="N190" s="200" t="s">
        <v>45</v>
      </c>
      <c r="O190" s="41"/>
      <c r="P190" s="201">
        <f>O190*H190</f>
        <v>0</v>
      </c>
      <c r="Q190" s="201">
        <v>0</v>
      </c>
      <c r="R190" s="201">
        <f>Q190*H190</f>
        <v>0</v>
      </c>
      <c r="S190" s="201">
        <v>0</v>
      </c>
      <c r="T190" s="202">
        <f>S190*H190</f>
        <v>0</v>
      </c>
      <c r="AR190" s="23" t="s">
        <v>144</v>
      </c>
      <c r="AT190" s="23" t="s">
        <v>140</v>
      </c>
      <c r="AU190" s="23" t="s">
        <v>83</v>
      </c>
      <c r="AY190" s="23" t="s">
        <v>137</v>
      </c>
      <c r="BE190" s="203">
        <f>IF(N190="základní",J190,0)</f>
        <v>0</v>
      </c>
      <c r="BF190" s="203">
        <f>IF(N190="snížená",J190,0)</f>
        <v>0</v>
      </c>
      <c r="BG190" s="203">
        <f>IF(N190="zákl. přenesená",J190,0)</f>
        <v>0</v>
      </c>
      <c r="BH190" s="203">
        <f>IF(N190="sníž. přenesená",J190,0)</f>
        <v>0</v>
      </c>
      <c r="BI190" s="203">
        <f>IF(N190="nulová",J190,0)</f>
        <v>0</v>
      </c>
      <c r="BJ190" s="23" t="s">
        <v>79</v>
      </c>
      <c r="BK190" s="203">
        <f>ROUND(I190*H190,2)</f>
        <v>0</v>
      </c>
      <c r="BL190" s="23" t="s">
        <v>144</v>
      </c>
      <c r="BM190" s="23" t="s">
        <v>424</v>
      </c>
    </row>
    <row r="191" spans="2:65" s="11" customFormat="1" ht="12">
      <c r="B191" s="204"/>
      <c r="C191" s="205"/>
      <c r="D191" s="206" t="s">
        <v>146</v>
      </c>
      <c r="E191" s="207" t="s">
        <v>21</v>
      </c>
      <c r="F191" s="208" t="s">
        <v>100</v>
      </c>
      <c r="G191" s="205"/>
      <c r="H191" s="209">
        <v>20</v>
      </c>
      <c r="I191" s="210"/>
      <c r="J191" s="205"/>
      <c r="K191" s="205"/>
      <c r="L191" s="211"/>
      <c r="M191" s="212"/>
      <c r="N191" s="213"/>
      <c r="O191" s="213"/>
      <c r="P191" s="213"/>
      <c r="Q191" s="213"/>
      <c r="R191" s="213"/>
      <c r="S191" s="213"/>
      <c r="T191" s="214"/>
      <c r="AT191" s="215" t="s">
        <v>146</v>
      </c>
      <c r="AU191" s="215" t="s">
        <v>83</v>
      </c>
      <c r="AV191" s="11" t="s">
        <v>83</v>
      </c>
      <c r="AW191" s="11" t="s">
        <v>37</v>
      </c>
      <c r="AX191" s="11" t="s">
        <v>79</v>
      </c>
      <c r="AY191" s="215" t="s">
        <v>137</v>
      </c>
    </row>
    <row r="192" spans="2:65" s="1" customFormat="1" ht="16.5" customHeight="1">
      <c r="B192" s="40"/>
      <c r="C192" s="192" t="s">
        <v>425</v>
      </c>
      <c r="D192" s="192" t="s">
        <v>140</v>
      </c>
      <c r="E192" s="193" t="s">
        <v>426</v>
      </c>
      <c r="F192" s="194" t="s">
        <v>427</v>
      </c>
      <c r="G192" s="195" t="s">
        <v>102</v>
      </c>
      <c r="H192" s="196">
        <v>800</v>
      </c>
      <c r="I192" s="197"/>
      <c r="J192" s="198">
        <f>ROUND(I192*H192,2)</f>
        <v>0</v>
      </c>
      <c r="K192" s="194" t="s">
        <v>143</v>
      </c>
      <c r="L192" s="60"/>
      <c r="M192" s="199" t="s">
        <v>21</v>
      </c>
      <c r="N192" s="200" t="s">
        <v>45</v>
      </c>
      <c r="O192" s="41"/>
      <c r="P192" s="201">
        <f>O192*H192</f>
        <v>0</v>
      </c>
      <c r="Q192" s="201">
        <v>0.47720000000000001</v>
      </c>
      <c r="R192" s="201">
        <f>Q192*H192</f>
        <v>381.76</v>
      </c>
      <c r="S192" s="201">
        <v>0</v>
      </c>
      <c r="T192" s="202">
        <f>S192*H192</f>
        <v>0</v>
      </c>
      <c r="AR192" s="23" t="s">
        <v>144</v>
      </c>
      <c r="AT192" s="23" t="s">
        <v>140</v>
      </c>
      <c r="AU192" s="23" t="s">
        <v>83</v>
      </c>
      <c r="AY192" s="23" t="s">
        <v>137</v>
      </c>
      <c r="BE192" s="203">
        <f>IF(N192="základní",J192,0)</f>
        <v>0</v>
      </c>
      <c r="BF192" s="203">
        <f>IF(N192="snížená",J192,0)</f>
        <v>0</v>
      </c>
      <c r="BG192" s="203">
        <f>IF(N192="zákl. přenesená",J192,0)</f>
        <v>0</v>
      </c>
      <c r="BH192" s="203">
        <f>IF(N192="sníž. přenesená",J192,0)</f>
        <v>0</v>
      </c>
      <c r="BI192" s="203">
        <f>IF(N192="nulová",J192,0)</f>
        <v>0</v>
      </c>
      <c r="BJ192" s="23" t="s">
        <v>79</v>
      </c>
      <c r="BK192" s="203">
        <f>ROUND(I192*H192,2)</f>
        <v>0</v>
      </c>
      <c r="BL192" s="23" t="s">
        <v>144</v>
      </c>
      <c r="BM192" s="23" t="s">
        <v>428</v>
      </c>
    </row>
    <row r="193" spans="2:65" s="11" customFormat="1" ht="12">
      <c r="B193" s="204"/>
      <c r="C193" s="205"/>
      <c r="D193" s="206" t="s">
        <v>146</v>
      </c>
      <c r="E193" s="207" t="s">
        <v>21</v>
      </c>
      <c r="F193" s="208" t="s">
        <v>204</v>
      </c>
      <c r="G193" s="205"/>
      <c r="H193" s="209">
        <v>800</v>
      </c>
      <c r="I193" s="210"/>
      <c r="J193" s="205"/>
      <c r="K193" s="205"/>
      <c r="L193" s="211"/>
      <c r="M193" s="212"/>
      <c r="N193" s="213"/>
      <c r="O193" s="213"/>
      <c r="P193" s="213"/>
      <c r="Q193" s="213"/>
      <c r="R193" s="213"/>
      <c r="S193" s="213"/>
      <c r="T193" s="214"/>
      <c r="AT193" s="215" t="s">
        <v>146</v>
      </c>
      <c r="AU193" s="215" t="s">
        <v>83</v>
      </c>
      <c r="AV193" s="11" t="s">
        <v>83</v>
      </c>
      <c r="AW193" s="11" t="s">
        <v>37</v>
      </c>
      <c r="AX193" s="11" t="s">
        <v>79</v>
      </c>
      <c r="AY193" s="215" t="s">
        <v>137</v>
      </c>
    </row>
    <row r="194" spans="2:65" s="1" customFormat="1" ht="51" customHeight="1">
      <c r="B194" s="40"/>
      <c r="C194" s="192" t="s">
        <v>429</v>
      </c>
      <c r="D194" s="192" t="s">
        <v>140</v>
      </c>
      <c r="E194" s="193" t="s">
        <v>430</v>
      </c>
      <c r="F194" s="194" t="s">
        <v>431</v>
      </c>
      <c r="G194" s="195" t="s">
        <v>102</v>
      </c>
      <c r="H194" s="196">
        <v>20</v>
      </c>
      <c r="I194" s="197"/>
      <c r="J194" s="198">
        <f>ROUND(I194*H194,2)</f>
        <v>0</v>
      </c>
      <c r="K194" s="194" t="s">
        <v>155</v>
      </c>
      <c r="L194" s="60"/>
      <c r="M194" s="199" t="s">
        <v>21</v>
      </c>
      <c r="N194" s="200" t="s">
        <v>45</v>
      </c>
      <c r="O194" s="41"/>
      <c r="P194" s="201">
        <f>O194*H194</f>
        <v>0</v>
      </c>
      <c r="Q194" s="201">
        <v>0.10100000000000001</v>
      </c>
      <c r="R194" s="201">
        <f>Q194*H194</f>
        <v>2.02</v>
      </c>
      <c r="S194" s="201">
        <v>0</v>
      </c>
      <c r="T194" s="202">
        <f>S194*H194</f>
        <v>0</v>
      </c>
      <c r="AR194" s="23" t="s">
        <v>144</v>
      </c>
      <c r="AT194" s="23" t="s">
        <v>140</v>
      </c>
      <c r="AU194" s="23" t="s">
        <v>83</v>
      </c>
      <c r="AY194" s="23" t="s">
        <v>137</v>
      </c>
      <c r="BE194" s="203">
        <f>IF(N194="základní",J194,0)</f>
        <v>0</v>
      </c>
      <c r="BF194" s="203">
        <f>IF(N194="snížená",J194,0)</f>
        <v>0</v>
      </c>
      <c r="BG194" s="203">
        <f>IF(N194="zákl. přenesená",J194,0)</f>
        <v>0</v>
      </c>
      <c r="BH194" s="203">
        <f>IF(N194="sníž. přenesená",J194,0)</f>
        <v>0</v>
      </c>
      <c r="BI194" s="203">
        <f>IF(N194="nulová",J194,0)</f>
        <v>0</v>
      </c>
      <c r="BJ194" s="23" t="s">
        <v>79</v>
      </c>
      <c r="BK194" s="203">
        <f>ROUND(I194*H194,2)</f>
        <v>0</v>
      </c>
      <c r="BL194" s="23" t="s">
        <v>144</v>
      </c>
      <c r="BM194" s="23" t="s">
        <v>432</v>
      </c>
    </row>
    <row r="195" spans="2:65" s="1" customFormat="1" ht="38.25" customHeight="1">
      <c r="B195" s="40"/>
      <c r="C195" s="216" t="s">
        <v>433</v>
      </c>
      <c r="D195" s="216" t="s">
        <v>157</v>
      </c>
      <c r="E195" s="217" t="s">
        <v>434</v>
      </c>
      <c r="F195" s="218" t="s">
        <v>435</v>
      </c>
      <c r="G195" s="219" t="s">
        <v>102</v>
      </c>
      <c r="H195" s="220">
        <v>20</v>
      </c>
      <c r="I195" s="221"/>
      <c r="J195" s="222">
        <f>ROUND(I195*H195,2)</f>
        <v>0</v>
      </c>
      <c r="K195" s="218" t="s">
        <v>436</v>
      </c>
      <c r="L195" s="223"/>
      <c r="M195" s="224" t="s">
        <v>21</v>
      </c>
      <c r="N195" s="225" t="s">
        <v>45</v>
      </c>
      <c r="O195" s="41"/>
      <c r="P195" s="201">
        <f>O195*H195</f>
        <v>0</v>
      </c>
      <c r="Q195" s="201">
        <v>0.13100000000000001</v>
      </c>
      <c r="R195" s="201">
        <f>Q195*H195</f>
        <v>2.62</v>
      </c>
      <c r="S195" s="201">
        <v>0</v>
      </c>
      <c r="T195" s="202">
        <f>S195*H195</f>
        <v>0</v>
      </c>
      <c r="AR195" s="23" t="s">
        <v>160</v>
      </c>
      <c r="AT195" s="23" t="s">
        <v>157</v>
      </c>
      <c r="AU195" s="23" t="s">
        <v>83</v>
      </c>
      <c r="AY195" s="23" t="s">
        <v>137</v>
      </c>
      <c r="BE195" s="203">
        <f>IF(N195="základní",J195,0)</f>
        <v>0</v>
      </c>
      <c r="BF195" s="203">
        <f>IF(N195="snížená",J195,0)</f>
        <v>0</v>
      </c>
      <c r="BG195" s="203">
        <f>IF(N195="zákl. přenesená",J195,0)</f>
        <v>0</v>
      </c>
      <c r="BH195" s="203">
        <f>IF(N195="sníž. přenesená",J195,0)</f>
        <v>0</v>
      </c>
      <c r="BI195" s="203">
        <f>IF(N195="nulová",J195,0)</f>
        <v>0</v>
      </c>
      <c r="BJ195" s="23" t="s">
        <v>79</v>
      </c>
      <c r="BK195" s="203">
        <f>ROUND(I195*H195,2)</f>
        <v>0</v>
      </c>
      <c r="BL195" s="23" t="s">
        <v>144</v>
      </c>
      <c r="BM195" s="23" t="s">
        <v>437</v>
      </c>
    </row>
    <row r="196" spans="2:65" s="11" customFormat="1" ht="12">
      <c r="B196" s="204"/>
      <c r="C196" s="205"/>
      <c r="D196" s="206" t="s">
        <v>146</v>
      </c>
      <c r="E196" s="207" t="s">
        <v>21</v>
      </c>
      <c r="F196" s="208" t="s">
        <v>100</v>
      </c>
      <c r="G196" s="205"/>
      <c r="H196" s="209">
        <v>20</v>
      </c>
      <c r="I196" s="210"/>
      <c r="J196" s="205"/>
      <c r="K196" s="205"/>
      <c r="L196" s="211"/>
      <c r="M196" s="212"/>
      <c r="N196" s="213"/>
      <c r="O196" s="213"/>
      <c r="P196" s="213"/>
      <c r="Q196" s="213"/>
      <c r="R196" s="213"/>
      <c r="S196" s="213"/>
      <c r="T196" s="214"/>
      <c r="AT196" s="215" t="s">
        <v>146</v>
      </c>
      <c r="AU196" s="215" t="s">
        <v>83</v>
      </c>
      <c r="AV196" s="11" t="s">
        <v>83</v>
      </c>
      <c r="AW196" s="11" t="s">
        <v>37</v>
      </c>
      <c r="AX196" s="11" t="s">
        <v>79</v>
      </c>
      <c r="AY196" s="215" t="s">
        <v>137</v>
      </c>
    </row>
    <row r="197" spans="2:65" s="10" customFormat="1" ht="29.9" customHeight="1">
      <c r="B197" s="176"/>
      <c r="C197" s="177"/>
      <c r="D197" s="178" t="s">
        <v>73</v>
      </c>
      <c r="E197" s="190" t="s">
        <v>160</v>
      </c>
      <c r="F197" s="190" t="s">
        <v>438</v>
      </c>
      <c r="G197" s="177"/>
      <c r="H197" s="177"/>
      <c r="I197" s="180"/>
      <c r="J197" s="191">
        <f>BK197</f>
        <v>0</v>
      </c>
      <c r="K197" s="177"/>
      <c r="L197" s="182"/>
      <c r="M197" s="183"/>
      <c r="N197" s="184"/>
      <c r="O197" s="184"/>
      <c r="P197" s="185">
        <f>SUM(P198:P203)</f>
        <v>0</v>
      </c>
      <c r="Q197" s="184"/>
      <c r="R197" s="185">
        <f>SUM(R198:R203)</f>
        <v>3.8599999999999995E-2</v>
      </c>
      <c r="S197" s="184"/>
      <c r="T197" s="186">
        <f>SUM(T198:T203)</f>
        <v>0</v>
      </c>
      <c r="AR197" s="187" t="s">
        <v>79</v>
      </c>
      <c r="AT197" s="188" t="s">
        <v>73</v>
      </c>
      <c r="AU197" s="188" t="s">
        <v>79</v>
      </c>
      <c r="AY197" s="187" t="s">
        <v>137</v>
      </c>
      <c r="BK197" s="189">
        <f>SUM(BK198:BK203)</f>
        <v>0</v>
      </c>
    </row>
    <row r="198" spans="2:65" s="1" customFormat="1" ht="25.5" customHeight="1">
      <c r="B198" s="40"/>
      <c r="C198" s="192" t="s">
        <v>439</v>
      </c>
      <c r="D198" s="192" t="s">
        <v>140</v>
      </c>
      <c r="E198" s="193" t="s">
        <v>440</v>
      </c>
      <c r="F198" s="194" t="s">
        <v>441</v>
      </c>
      <c r="G198" s="195" t="s">
        <v>95</v>
      </c>
      <c r="H198" s="196">
        <v>40</v>
      </c>
      <c r="I198" s="197"/>
      <c r="J198" s="198">
        <f>ROUND(I198*H198,2)</f>
        <v>0</v>
      </c>
      <c r="K198" s="194" t="s">
        <v>155</v>
      </c>
      <c r="L198" s="60"/>
      <c r="M198" s="199" t="s">
        <v>21</v>
      </c>
      <c r="N198" s="200" t="s">
        <v>45</v>
      </c>
      <c r="O198" s="41"/>
      <c r="P198" s="201">
        <f>O198*H198</f>
        <v>0</v>
      </c>
      <c r="Q198" s="201">
        <v>0</v>
      </c>
      <c r="R198" s="201">
        <f>Q198*H198</f>
        <v>0</v>
      </c>
      <c r="S198" s="201">
        <v>0</v>
      </c>
      <c r="T198" s="202">
        <f>S198*H198</f>
        <v>0</v>
      </c>
      <c r="AR198" s="23" t="s">
        <v>144</v>
      </c>
      <c r="AT198" s="23" t="s">
        <v>140</v>
      </c>
      <c r="AU198" s="23" t="s">
        <v>83</v>
      </c>
      <c r="AY198" s="23" t="s">
        <v>137</v>
      </c>
      <c r="BE198" s="203">
        <f>IF(N198="základní",J198,0)</f>
        <v>0</v>
      </c>
      <c r="BF198" s="203">
        <f>IF(N198="snížená",J198,0)</f>
        <v>0</v>
      </c>
      <c r="BG198" s="203">
        <f>IF(N198="zákl. přenesená",J198,0)</f>
        <v>0</v>
      </c>
      <c r="BH198" s="203">
        <f>IF(N198="sníž. přenesená",J198,0)</f>
        <v>0</v>
      </c>
      <c r="BI198" s="203">
        <f>IF(N198="nulová",J198,0)</f>
        <v>0</v>
      </c>
      <c r="BJ198" s="23" t="s">
        <v>79</v>
      </c>
      <c r="BK198" s="203">
        <f>ROUND(I198*H198,2)</f>
        <v>0</v>
      </c>
      <c r="BL198" s="23" t="s">
        <v>144</v>
      </c>
      <c r="BM198" s="23" t="s">
        <v>442</v>
      </c>
    </row>
    <row r="199" spans="2:65" s="1" customFormat="1" ht="16.5" customHeight="1">
      <c r="B199" s="40"/>
      <c r="C199" s="216" t="s">
        <v>443</v>
      </c>
      <c r="D199" s="216" t="s">
        <v>157</v>
      </c>
      <c r="E199" s="217" t="s">
        <v>444</v>
      </c>
      <c r="F199" s="218" t="s">
        <v>445</v>
      </c>
      <c r="G199" s="219" t="s">
        <v>95</v>
      </c>
      <c r="H199" s="220">
        <v>40</v>
      </c>
      <c r="I199" s="221"/>
      <c r="J199" s="222">
        <f>ROUND(I199*H199,2)</f>
        <v>0</v>
      </c>
      <c r="K199" s="218" t="s">
        <v>155</v>
      </c>
      <c r="L199" s="223"/>
      <c r="M199" s="224" t="s">
        <v>21</v>
      </c>
      <c r="N199" s="225" t="s">
        <v>45</v>
      </c>
      <c r="O199" s="41"/>
      <c r="P199" s="201">
        <f>O199*H199</f>
        <v>0</v>
      </c>
      <c r="Q199" s="201">
        <v>2.7999999999999998E-4</v>
      </c>
      <c r="R199" s="201">
        <f>Q199*H199</f>
        <v>1.1199999999999998E-2</v>
      </c>
      <c r="S199" s="201">
        <v>0</v>
      </c>
      <c r="T199" s="202">
        <f>S199*H199</f>
        <v>0</v>
      </c>
      <c r="AR199" s="23" t="s">
        <v>160</v>
      </c>
      <c r="AT199" s="23" t="s">
        <v>157</v>
      </c>
      <c r="AU199" s="23" t="s">
        <v>83</v>
      </c>
      <c r="AY199" s="23" t="s">
        <v>137</v>
      </c>
      <c r="BE199" s="203">
        <f>IF(N199="základní",J199,0)</f>
        <v>0</v>
      </c>
      <c r="BF199" s="203">
        <f>IF(N199="snížená",J199,0)</f>
        <v>0</v>
      </c>
      <c r="BG199" s="203">
        <f>IF(N199="zákl. přenesená",J199,0)</f>
        <v>0</v>
      </c>
      <c r="BH199" s="203">
        <f>IF(N199="sníž. přenesená",J199,0)</f>
        <v>0</v>
      </c>
      <c r="BI199" s="203">
        <f>IF(N199="nulová",J199,0)</f>
        <v>0</v>
      </c>
      <c r="BJ199" s="23" t="s">
        <v>79</v>
      </c>
      <c r="BK199" s="203">
        <f>ROUND(I199*H199,2)</f>
        <v>0</v>
      </c>
      <c r="BL199" s="23" t="s">
        <v>144</v>
      </c>
      <c r="BM199" s="23" t="s">
        <v>446</v>
      </c>
    </row>
    <row r="200" spans="2:65" s="11" customFormat="1" ht="12">
      <c r="B200" s="204"/>
      <c r="C200" s="205"/>
      <c r="D200" s="206" t="s">
        <v>146</v>
      </c>
      <c r="E200" s="207" t="s">
        <v>21</v>
      </c>
      <c r="F200" s="208" t="s">
        <v>405</v>
      </c>
      <c r="G200" s="205"/>
      <c r="H200" s="209">
        <v>40</v>
      </c>
      <c r="I200" s="210"/>
      <c r="J200" s="205"/>
      <c r="K200" s="205"/>
      <c r="L200" s="211"/>
      <c r="M200" s="212"/>
      <c r="N200" s="213"/>
      <c r="O200" s="213"/>
      <c r="P200" s="213"/>
      <c r="Q200" s="213"/>
      <c r="R200" s="213"/>
      <c r="S200" s="213"/>
      <c r="T200" s="214"/>
      <c r="AT200" s="215" t="s">
        <v>146</v>
      </c>
      <c r="AU200" s="215" t="s">
        <v>83</v>
      </c>
      <c r="AV200" s="11" t="s">
        <v>83</v>
      </c>
      <c r="AW200" s="11" t="s">
        <v>37</v>
      </c>
      <c r="AX200" s="11" t="s">
        <v>79</v>
      </c>
      <c r="AY200" s="215" t="s">
        <v>137</v>
      </c>
    </row>
    <row r="201" spans="2:65" s="1" customFormat="1" ht="25.5" customHeight="1">
      <c r="B201" s="40"/>
      <c r="C201" s="192" t="s">
        <v>447</v>
      </c>
      <c r="D201" s="192" t="s">
        <v>140</v>
      </c>
      <c r="E201" s="193" t="s">
        <v>448</v>
      </c>
      <c r="F201" s="194" t="s">
        <v>449</v>
      </c>
      <c r="G201" s="195" t="s">
        <v>95</v>
      </c>
      <c r="H201" s="196">
        <v>10</v>
      </c>
      <c r="I201" s="197"/>
      <c r="J201" s="198">
        <f>ROUND(I201*H201,2)</f>
        <v>0</v>
      </c>
      <c r="K201" s="194" t="s">
        <v>155</v>
      </c>
      <c r="L201" s="60"/>
      <c r="M201" s="199" t="s">
        <v>21</v>
      </c>
      <c r="N201" s="200" t="s">
        <v>45</v>
      </c>
      <c r="O201" s="41"/>
      <c r="P201" s="201">
        <f>O201*H201</f>
        <v>0</v>
      </c>
      <c r="Q201" s="201">
        <v>2.7399999999999998E-3</v>
      </c>
      <c r="R201" s="201">
        <f>Q201*H201</f>
        <v>2.7399999999999997E-2</v>
      </c>
      <c r="S201" s="201">
        <v>0</v>
      </c>
      <c r="T201" s="202">
        <f>S201*H201</f>
        <v>0</v>
      </c>
      <c r="AR201" s="23" t="s">
        <v>144</v>
      </c>
      <c r="AT201" s="23" t="s">
        <v>140</v>
      </c>
      <c r="AU201" s="23" t="s">
        <v>83</v>
      </c>
      <c r="AY201" s="23" t="s">
        <v>137</v>
      </c>
      <c r="BE201" s="203">
        <f>IF(N201="základní",J201,0)</f>
        <v>0</v>
      </c>
      <c r="BF201" s="203">
        <f>IF(N201="snížená",J201,0)</f>
        <v>0</v>
      </c>
      <c r="BG201" s="203">
        <f>IF(N201="zákl. přenesená",J201,0)</f>
        <v>0</v>
      </c>
      <c r="BH201" s="203">
        <f>IF(N201="sníž. přenesená",J201,0)</f>
        <v>0</v>
      </c>
      <c r="BI201" s="203">
        <f>IF(N201="nulová",J201,0)</f>
        <v>0</v>
      </c>
      <c r="BJ201" s="23" t="s">
        <v>79</v>
      </c>
      <c r="BK201" s="203">
        <f>ROUND(I201*H201,2)</f>
        <v>0</v>
      </c>
      <c r="BL201" s="23" t="s">
        <v>144</v>
      </c>
      <c r="BM201" s="23" t="s">
        <v>450</v>
      </c>
    </row>
    <row r="202" spans="2:65" s="11" customFormat="1" ht="12">
      <c r="B202" s="204"/>
      <c r="C202" s="205"/>
      <c r="D202" s="206" t="s">
        <v>146</v>
      </c>
      <c r="E202" s="207" t="s">
        <v>21</v>
      </c>
      <c r="F202" s="208" t="s">
        <v>182</v>
      </c>
      <c r="G202" s="205"/>
      <c r="H202" s="209">
        <v>10</v>
      </c>
      <c r="I202" s="210"/>
      <c r="J202" s="205"/>
      <c r="K202" s="205"/>
      <c r="L202" s="211"/>
      <c r="M202" s="212"/>
      <c r="N202" s="213"/>
      <c r="O202" s="213"/>
      <c r="P202" s="213"/>
      <c r="Q202" s="213"/>
      <c r="R202" s="213"/>
      <c r="S202" s="213"/>
      <c r="T202" s="214"/>
      <c r="AT202" s="215" t="s">
        <v>146</v>
      </c>
      <c r="AU202" s="215" t="s">
        <v>83</v>
      </c>
      <c r="AV202" s="11" t="s">
        <v>83</v>
      </c>
      <c r="AW202" s="11" t="s">
        <v>37</v>
      </c>
      <c r="AX202" s="11" t="s">
        <v>79</v>
      </c>
      <c r="AY202" s="215" t="s">
        <v>137</v>
      </c>
    </row>
    <row r="203" spans="2:65" s="1" customFormat="1" ht="16.5" customHeight="1">
      <c r="B203" s="40"/>
      <c r="C203" s="192" t="s">
        <v>451</v>
      </c>
      <c r="D203" s="192" t="s">
        <v>140</v>
      </c>
      <c r="E203" s="193" t="s">
        <v>452</v>
      </c>
      <c r="F203" s="194" t="s">
        <v>453</v>
      </c>
      <c r="G203" s="195" t="s">
        <v>454</v>
      </c>
      <c r="H203" s="196">
        <v>1</v>
      </c>
      <c r="I203" s="197"/>
      <c r="J203" s="198">
        <f>ROUND(I203*H203,2)</f>
        <v>0</v>
      </c>
      <c r="K203" s="194" t="s">
        <v>143</v>
      </c>
      <c r="L203" s="60"/>
      <c r="M203" s="199" t="s">
        <v>21</v>
      </c>
      <c r="N203" s="200" t="s">
        <v>45</v>
      </c>
      <c r="O203" s="41"/>
      <c r="P203" s="201">
        <f>O203*H203</f>
        <v>0</v>
      </c>
      <c r="Q203" s="201">
        <v>0</v>
      </c>
      <c r="R203" s="201">
        <f>Q203*H203</f>
        <v>0</v>
      </c>
      <c r="S203" s="201">
        <v>0</v>
      </c>
      <c r="T203" s="202">
        <f>S203*H203</f>
        <v>0</v>
      </c>
      <c r="AR203" s="23" t="s">
        <v>144</v>
      </c>
      <c r="AT203" s="23" t="s">
        <v>140</v>
      </c>
      <c r="AU203" s="23" t="s">
        <v>83</v>
      </c>
      <c r="AY203" s="23" t="s">
        <v>137</v>
      </c>
      <c r="BE203" s="203">
        <f>IF(N203="základní",J203,0)</f>
        <v>0</v>
      </c>
      <c r="BF203" s="203">
        <f>IF(N203="snížená",J203,0)</f>
        <v>0</v>
      </c>
      <c r="BG203" s="203">
        <f>IF(N203="zákl. přenesená",J203,0)</f>
        <v>0</v>
      </c>
      <c r="BH203" s="203">
        <f>IF(N203="sníž. přenesená",J203,0)</f>
        <v>0</v>
      </c>
      <c r="BI203" s="203">
        <f>IF(N203="nulová",J203,0)</f>
        <v>0</v>
      </c>
      <c r="BJ203" s="23" t="s">
        <v>79</v>
      </c>
      <c r="BK203" s="203">
        <f>ROUND(I203*H203,2)</f>
        <v>0</v>
      </c>
      <c r="BL203" s="23" t="s">
        <v>144</v>
      </c>
      <c r="BM203" s="23" t="s">
        <v>455</v>
      </c>
    </row>
    <row r="204" spans="2:65" s="10" customFormat="1" ht="29.9" customHeight="1">
      <c r="B204" s="176"/>
      <c r="C204" s="177"/>
      <c r="D204" s="178" t="s">
        <v>73</v>
      </c>
      <c r="E204" s="190" t="s">
        <v>162</v>
      </c>
      <c r="F204" s="190" t="s">
        <v>163</v>
      </c>
      <c r="G204" s="177"/>
      <c r="H204" s="177"/>
      <c r="I204" s="180"/>
      <c r="J204" s="191">
        <f>BK204</f>
        <v>0</v>
      </c>
      <c r="K204" s="177"/>
      <c r="L204" s="182"/>
      <c r="M204" s="183"/>
      <c r="N204" s="184"/>
      <c r="O204" s="184"/>
      <c r="P204" s="185">
        <f>SUM(P205:P208)</f>
        <v>0</v>
      </c>
      <c r="Q204" s="184"/>
      <c r="R204" s="185">
        <f>SUM(R205:R208)</f>
        <v>22.2075</v>
      </c>
      <c r="S204" s="184"/>
      <c r="T204" s="186">
        <f>SUM(T205:T208)</f>
        <v>0</v>
      </c>
      <c r="AR204" s="187" t="s">
        <v>79</v>
      </c>
      <c r="AT204" s="188" t="s">
        <v>73</v>
      </c>
      <c r="AU204" s="188" t="s">
        <v>79</v>
      </c>
      <c r="AY204" s="187" t="s">
        <v>137</v>
      </c>
      <c r="BK204" s="189">
        <f>SUM(BK205:BK208)</f>
        <v>0</v>
      </c>
    </row>
    <row r="205" spans="2:65" s="1" customFormat="1" ht="38.25" customHeight="1">
      <c r="B205" s="40"/>
      <c r="C205" s="192" t="s">
        <v>456</v>
      </c>
      <c r="D205" s="192" t="s">
        <v>140</v>
      </c>
      <c r="E205" s="193" t="s">
        <v>165</v>
      </c>
      <c r="F205" s="194" t="s">
        <v>166</v>
      </c>
      <c r="G205" s="195" t="s">
        <v>95</v>
      </c>
      <c r="H205" s="196">
        <v>141</v>
      </c>
      <c r="I205" s="197"/>
      <c r="J205" s="198">
        <f>ROUND(I205*H205,2)</f>
        <v>0</v>
      </c>
      <c r="K205" s="194" t="s">
        <v>155</v>
      </c>
      <c r="L205" s="60"/>
      <c r="M205" s="199" t="s">
        <v>21</v>
      </c>
      <c r="N205" s="200" t="s">
        <v>45</v>
      </c>
      <c r="O205" s="41"/>
      <c r="P205" s="201">
        <f>O205*H205</f>
        <v>0</v>
      </c>
      <c r="Q205" s="201">
        <v>0.1295</v>
      </c>
      <c r="R205" s="201">
        <f>Q205*H205</f>
        <v>18.259499999999999</v>
      </c>
      <c r="S205" s="201">
        <v>0</v>
      </c>
      <c r="T205" s="202">
        <f>S205*H205</f>
        <v>0</v>
      </c>
      <c r="AR205" s="23" t="s">
        <v>144</v>
      </c>
      <c r="AT205" s="23" t="s">
        <v>140</v>
      </c>
      <c r="AU205" s="23" t="s">
        <v>83</v>
      </c>
      <c r="AY205" s="23" t="s">
        <v>137</v>
      </c>
      <c r="BE205" s="203">
        <f>IF(N205="základní",J205,0)</f>
        <v>0</v>
      </c>
      <c r="BF205" s="203">
        <f>IF(N205="snížená",J205,0)</f>
        <v>0</v>
      </c>
      <c r="BG205" s="203">
        <f>IF(N205="zákl. přenesená",J205,0)</f>
        <v>0</v>
      </c>
      <c r="BH205" s="203">
        <f>IF(N205="sníž. přenesená",J205,0)</f>
        <v>0</v>
      </c>
      <c r="BI205" s="203">
        <f>IF(N205="nulová",J205,0)</f>
        <v>0</v>
      </c>
      <c r="BJ205" s="23" t="s">
        <v>79</v>
      </c>
      <c r="BK205" s="203">
        <f>ROUND(I205*H205,2)</f>
        <v>0</v>
      </c>
      <c r="BL205" s="23" t="s">
        <v>144</v>
      </c>
      <c r="BM205" s="23" t="s">
        <v>457</v>
      </c>
    </row>
    <row r="206" spans="2:65" s="11" customFormat="1" ht="12">
      <c r="B206" s="204"/>
      <c r="C206" s="205"/>
      <c r="D206" s="206" t="s">
        <v>146</v>
      </c>
      <c r="E206" s="207" t="s">
        <v>21</v>
      </c>
      <c r="F206" s="208" t="s">
        <v>200</v>
      </c>
      <c r="G206" s="205"/>
      <c r="H206" s="209">
        <v>141</v>
      </c>
      <c r="I206" s="210"/>
      <c r="J206" s="205"/>
      <c r="K206" s="205"/>
      <c r="L206" s="211"/>
      <c r="M206" s="212"/>
      <c r="N206" s="213"/>
      <c r="O206" s="213"/>
      <c r="P206" s="213"/>
      <c r="Q206" s="213"/>
      <c r="R206" s="213"/>
      <c r="S206" s="213"/>
      <c r="T206" s="214"/>
      <c r="AT206" s="215" t="s">
        <v>146</v>
      </c>
      <c r="AU206" s="215" t="s">
        <v>83</v>
      </c>
      <c r="AV206" s="11" t="s">
        <v>83</v>
      </c>
      <c r="AW206" s="11" t="s">
        <v>37</v>
      </c>
      <c r="AX206" s="11" t="s">
        <v>79</v>
      </c>
      <c r="AY206" s="215" t="s">
        <v>137</v>
      </c>
    </row>
    <row r="207" spans="2:65" s="1" customFormat="1" ht="16.5" customHeight="1">
      <c r="B207" s="40"/>
      <c r="C207" s="216" t="s">
        <v>458</v>
      </c>
      <c r="D207" s="216" t="s">
        <v>157</v>
      </c>
      <c r="E207" s="217" t="s">
        <v>170</v>
      </c>
      <c r="F207" s="218" t="s">
        <v>171</v>
      </c>
      <c r="G207" s="219" t="s">
        <v>172</v>
      </c>
      <c r="H207" s="220">
        <v>282</v>
      </c>
      <c r="I207" s="221"/>
      <c r="J207" s="222">
        <f>ROUND(I207*H207,2)</f>
        <v>0</v>
      </c>
      <c r="K207" s="218" t="s">
        <v>173</v>
      </c>
      <c r="L207" s="223"/>
      <c r="M207" s="224" t="s">
        <v>21</v>
      </c>
      <c r="N207" s="225" t="s">
        <v>45</v>
      </c>
      <c r="O207" s="41"/>
      <c r="P207" s="201">
        <f>O207*H207</f>
        <v>0</v>
      </c>
      <c r="Q207" s="201">
        <v>1.4E-2</v>
      </c>
      <c r="R207" s="201">
        <f>Q207*H207</f>
        <v>3.948</v>
      </c>
      <c r="S207" s="201">
        <v>0</v>
      </c>
      <c r="T207" s="202">
        <f>S207*H207</f>
        <v>0</v>
      </c>
      <c r="AR207" s="23" t="s">
        <v>160</v>
      </c>
      <c r="AT207" s="23" t="s">
        <v>157</v>
      </c>
      <c r="AU207" s="23" t="s">
        <v>83</v>
      </c>
      <c r="AY207" s="23" t="s">
        <v>137</v>
      </c>
      <c r="BE207" s="203">
        <f>IF(N207="základní",J207,0)</f>
        <v>0</v>
      </c>
      <c r="BF207" s="203">
        <f>IF(N207="snížená",J207,0)</f>
        <v>0</v>
      </c>
      <c r="BG207" s="203">
        <f>IF(N207="zákl. přenesená",J207,0)</f>
        <v>0</v>
      </c>
      <c r="BH207" s="203">
        <f>IF(N207="sníž. přenesená",J207,0)</f>
        <v>0</v>
      </c>
      <c r="BI207" s="203">
        <f>IF(N207="nulová",J207,0)</f>
        <v>0</v>
      </c>
      <c r="BJ207" s="23" t="s">
        <v>79</v>
      </c>
      <c r="BK207" s="203">
        <f>ROUND(I207*H207,2)</f>
        <v>0</v>
      </c>
      <c r="BL207" s="23" t="s">
        <v>144</v>
      </c>
      <c r="BM207" s="23" t="s">
        <v>459</v>
      </c>
    </row>
    <row r="208" spans="2:65" s="11" customFormat="1" ht="12">
      <c r="B208" s="204"/>
      <c r="C208" s="205"/>
      <c r="D208" s="206" t="s">
        <v>146</v>
      </c>
      <c r="E208" s="207" t="s">
        <v>21</v>
      </c>
      <c r="F208" s="208" t="s">
        <v>460</v>
      </c>
      <c r="G208" s="205"/>
      <c r="H208" s="209">
        <v>282</v>
      </c>
      <c r="I208" s="210"/>
      <c r="J208" s="205"/>
      <c r="K208" s="205"/>
      <c r="L208" s="211"/>
      <c r="M208" s="212"/>
      <c r="N208" s="213"/>
      <c r="O208" s="213"/>
      <c r="P208" s="213"/>
      <c r="Q208" s="213"/>
      <c r="R208" s="213"/>
      <c r="S208" s="213"/>
      <c r="T208" s="214"/>
      <c r="AT208" s="215" t="s">
        <v>146</v>
      </c>
      <c r="AU208" s="215" t="s">
        <v>83</v>
      </c>
      <c r="AV208" s="11" t="s">
        <v>83</v>
      </c>
      <c r="AW208" s="11" t="s">
        <v>37</v>
      </c>
      <c r="AX208" s="11" t="s">
        <v>79</v>
      </c>
      <c r="AY208" s="215" t="s">
        <v>137</v>
      </c>
    </row>
    <row r="209" spans="2:65" s="10" customFormat="1" ht="29.9" customHeight="1">
      <c r="B209" s="176"/>
      <c r="C209" s="177"/>
      <c r="D209" s="178" t="s">
        <v>73</v>
      </c>
      <c r="E209" s="190" t="s">
        <v>186</v>
      </c>
      <c r="F209" s="190" t="s">
        <v>187</v>
      </c>
      <c r="G209" s="177"/>
      <c r="H209" s="177"/>
      <c r="I209" s="180"/>
      <c r="J209" s="191">
        <f>BK209</f>
        <v>0</v>
      </c>
      <c r="K209" s="177"/>
      <c r="L209" s="182"/>
      <c r="M209" s="183"/>
      <c r="N209" s="184"/>
      <c r="O209" s="184"/>
      <c r="P209" s="185">
        <f>P210</f>
        <v>0</v>
      </c>
      <c r="Q209" s="184"/>
      <c r="R209" s="185">
        <f>R210</f>
        <v>0</v>
      </c>
      <c r="S209" s="184"/>
      <c r="T209" s="186">
        <f>T210</f>
        <v>0</v>
      </c>
      <c r="AR209" s="187" t="s">
        <v>79</v>
      </c>
      <c r="AT209" s="188" t="s">
        <v>73</v>
      </c>
      <c r="AU209" s="188" t="s">
        <v>79</v>
      </c>
      <c r="AY209" s="187" t="s">
        <v>137</v>
      </c>
      <c r="BK209" s="189">
        <f>BK210</f>
        <v>0</v>
      </c>
    </row>
    <row r="210" spans="2:65" s="1" customFormat="1" ht="16.5" customHeight="1">
      <c r="B210" s="40"/>
      <c r="C210" s="192" t="s">
        <v>461</v>
      </c>
      <c r="D210" s="192" t="s">
        <v>140</v>
      </c>
      <c r="E210" s="193" t="s">
        <v>189</v>
      </c>
      <c r="F210" s="194" t="s">
        <v>190</v>
      </c>
      <c r="G210" s="195" t="s">
        <v>191</v>
      </c>
      <c r="H210" s="196">
        <v>487.69900000000001</v>
      </c>
      <c r="I210" s="197"/>
      <c r="J210" s="198">
        <f>ROUND(I210*H210,2)</f>
        <v>0</v>
      </c>
      <c r="K210" s="194" t="s">
        <v>155</v>
      </c>
      <c r="L210" s="60"/>
      <c r="M210" s="199" t="s">
        <v>21</v>
      </c>
      <c r="N210" s="200" t="s">
        <v>45</v>
      </c>
      <c r="O210" s="41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AR210" s="23" t="s">
        <v>144</v>
      </c>
      <c r="AT210" s="23" t="s">
        <v>140</v>
      </c>
      <c r="AU210" s="23" t="s">
        <v>83</v>
      </c>
      <c r="AY210" s="23" t="s">
        <v>137</v>
      </c>
      <c r="BE210" s="203">
        <f>IF(N210="základní",J210,0)</f>
        <v>0</v>
      </c>
      <c r="BF210" s="203">
        <f>IF(N210="snížená",J210,0)</f>
        <v>0</v>
      </c>
      <c r="BG210" s="203">
        <f>IF(N210="zákl. přenesená",J210,0)</f>
        <v>0</v>
      </c>
      <c r="BH210" s="203">
        <f>IF(N210="sníž. přenesená",J210,0)</f>
        <v>0</v>
      </c>
      <c r="BI210" s="203">
        <f>IF(N210="nulová",J210,0)</f>
        <v>0</v>
      </c>
      <c r="BJ210" s="23" t="s">
        <v>79</v>
      </c>
      <c r="BK210" s="203">
        <f>ROUND(I210*H210,2)</f>
        <v>0</v>
      </c>
      <c r="BL210" s="23" t="s">
        <v>144</v>
      </c>
      <c r="BM210" s="23" t="s">
        <v>462</v>
      </c>
    </row>
    <row r="211" spans="2:65" s="10" customFormat="1" ht="37.4" customHeight="1">
      <c r="B211" s="176"/>
      <c r="C211" s="177"/>
      <c r="D211" s="178" t="s">
        <v>73</v>
      </c>
      <c r="E211" s="179" t="s">
        <v>463</v>
      </c>
      <c r="F211" s="179" t="s">
        <v>464</v>
      </c>
      <c r="G211" s="177"/>
      <c r="H211" s="177"/>
      <c r="I211" s="180"/>
      <c r="J211" s="181">
        <f>BK211</f>
        <v>0</v>
      </c>
      <c r="K211" s="177"/>
      <c r="L211" s="182"/>
      <c r="M211" s="183"/>
      <c r="N211" s="184"/>
      <c r="O211" s="184"/>
      <c r="P211" s="185">
        <f>P212+P214+P232+P245</f>
        <v>0</v>
      </c>
      <c r="Q211" s="184"/>
      <c r="R211" s="185">
        <f>R212+R214+R232+R245</f>
        <v>2.7396550000000004</v>
      </c>
      <c r="S211" s="184"/>
      <c r="T211" s="186">
        <f>T212+T214+T232+T245</f>
        <v>0</v>
      </c>
      <c r="AR211" s="187" t="s">
        <v>83</v>
      </c>
      <c r="AT211" s="188" t="s">
        <v>73</v>
      </c>
      <c r="AU211" s="188" t="s">
        <v>74</v>
      </c>
      <c r="AY211" s="187" t="s">
        <v>137</v>
      </c>
      <c r="BK211" s="189">
        <f>BK212+BK214+BK232+BK245</f>
        <v>0</v>
      </c>
    </row>
    <row r="212" spans="2:65" s="10" customFormat="1" ht="19.899999999999999" customHeight="1">
      <c r="B212" s="176"/>
      <c r="C212" s="177"/>
      <c r="D212" s="178" t="s">
        <v>73</v>
      </c>
      <c r="E212" s="190" t="s">
        <v>465</v>
      </c>
      <c r="F212" s="190" t="s">
        <v>466</v>
      </c>
      <c r="G212" s="177"/>
      <c r="H212" s="177"/>
      <c r="I212" s="180"/>
      <c r="J212" s="191">
        <f>BK212</f>
        <v>0</v>
      </c>
      <c r="K212" s="177"/>
      <c r="L212" s="182"/>
      <c r="M212" s="183"/>
      <c r="N212" s="184"/>
      <c r="O212" s="184"/>
      <c r="P212" s="185">
        <f>P213</f>
        <v>0</v>
      </c>
      <c r="Q212" s="184"/>
      <c r="R212" s="185">
        <f>R213</f>
        <v>1.5E-3</v>
      </c>
      <c r="S212" s="184"/>
      <c r="T212" s="186">
        <f>T213</f>
        <v>0</v>
      </c>
      <c r="AR212" s="187" t="s">
        <v>83</v>
      </c>
      <c r="AT212" s="188" t="s">
        <v>73</v>
      </c>
      <c r="AU212" s="188" t="s">
        <v>79</v>
      </c>
      <c r="AY212" s="187" t="s">
        <v>137</v>
      </c>
      <c r="BK212" s="189">
        <f>BK213</f>
        <v>0</v>
      </c>
    </row>
    <row r="213" spans="2:65" s="1" customFormat="1" ht="16.5" customHeight="1">
      <c r="B213" s="40"/>
      <c r="C213" s="192" t="s">
        <v>467</v>
      </c>
      <c r="D213" s="192" t="s">
        <v>140</v>
      </c>
      <c r="E213" s="193" t="s">
        <v>468</v>
      </c>
      <c r="F213" s="194" t="s">
        <v>469</v>
      </c>
      <c r="G213" s="195" t="s">
        <v>172</v>
      </c>
      <c r="H213" s="196">
        <v>1</v>
      </c>
      <c r="I213" s="197"/>
      <c r="J213" s="198">
        <f>ROUND(I213*H213,2)</f>
        <v>0</v>
      </c>
      <c r="K213" s="194" t="s">
        <v>155</v>
      </c>
      <c r="L213" s="60"/>
      <c r="M213" s="199" t="s">
        <v>21</v>
      </c>
      <c r="N213" s="200" t="s">
        <v>45</v>
      </c>
      <c r="O213" s="41"/>
      <c r="P213" s="201">
        <f>O213*H213</f>
        <v>0</v>
      </c>
      <c r="Q213" s="201">
        <v>1.5E-3</v>
      </c>
      <c r="R213" s="201">
        <f>Q213*H213</f>
        <v>1.5E-3</v>
      </c>
      <c r="S213" s="201">
        <v>0</v>
      </c>
      <c r="T213" s="202">
        <f>S213*H213</f>
        <v>0</v>
      </c>
      <c r="AR213" s="23" t="s">
        <v>303</v>
      </c>
      <c r="AT213" s="23" t="s">
        <v>140</v>
      </c>
      <c r="AU213" s="23" t="s">
        <v>83</v>
      </c>
      <c r="AY213" s="23" t="s">
        <v>137</v>
      </c>
      <c r="BE213" s="203">
        <f>IF(N213="základní",J213,0)</f>
        <v>0</v>
      </c>
      <c r="BF213" s="203">
        <f>IF(N213="snížená",J213,0)</f>
        <v>0</v>
      </c>
      <c r="BG213" s="203">
        <f>IF(N213="zákl. přenesená",J213,0)</f>
        <v>0</v>
      </c>
      <c r="BH213" s="203">
        <f>IF(N213="sníž. přenesená",J213,0)</f>
        <v>0</v>
      </c>
      <c r="BI213" s="203">
        <f>IF(N213="nulová",J213,0)</f>
        <v>0</v>
      </c>
      <c r="BJ213" s="23" t="s">
        <v>79</v>
      </c>
      <c r="BK213" s="203">
        <f>ROUND(I213*H213,2)</f>
        <v>0</v>
      </c>
      <c r="BL213" s="23" t="s">
        <v>303</v>
      </c>
      <c r="BM213" s="23" t="s">
        <v>470</v>
      </c>
    </row>
    <row r="214" spans="2:65" s="10" customFormat="1" ht="29.9" customHeight="1">
      <c r="B214" s="176"/>
      <c r="C214" s="177"/>
      <c r="D214" s="178" t="s">
        <v>73</v>
      </c>
      <c r="E214" s="190" t="s">
        <v>471</v>
      </c>
      <c r="F214" s="190" t="s">
        <v>472</v>
      </c>
      <c r="G214" s="177"/>
      <c r="H214" s="177"/>
      <c r="I214" s="180"/>
      <c r="J214" s="191">
        <f>BK214</f>
        <v>0</v>
      </c>
      <c r="K214" s="177"/>
      <c r="L214" s="182"/>
      <c r="M214" s="183"/>
      <c r="N214" s="184"/>
      <c r="O214" s="184"/>
      <c r="P214" s="185">
        <f>SUM(P215:P231)</f>
        <v>0</v>
      </c>
      <c r="Q214" s="184"/>
      <c r="R214" s="185">
        <f>SUM(R215:R231)</f>
        <v>2.4089200000000002</v>
      </c>
      <c r="S214" s="184"/>
      <c r="T214" s="186">
        <f>SUM(T215:T231)</f>
        <v>0</v>
      </c>
      <c r="AR214" s="187" t="s">
        <v>83</v>
      </c>
      <c r="AT214" s="188" t="s">
        <v>73</v>
      </c>
      <c r="AU214" s="188" t="s">
        <v>79</v>
      </c>
      <c r="AY214" s="187" t="s">
        <v>137</v>
      </c>
      <c r="BK214" s="189">
        <f>SUM(BK215:BK231)</f>
        <v>0</v>
      </c>
    </row>
    <row r="215" spans="2:65" s="1" customFormat="1" ht="38.25" customHeight="1">
      <c r="B215" s="40"/>
      <c r="C215" s="192" t="s">
        <v>473</v>
      </c>
      <c r="D215" s="192" t="s">
        <v>140</v>
      </c>
      <c r="E215" s="193" t="s">
        <v>474</v>
      </c>
      <c r="F215" s="194" t="s">
        <v>475</v>
      </c>
      <c r="G215" s="195" t="s">
        <v>215</v>
      </c>
      <c r="H215" s="196">
        <v>3.5</v>
      </c>
      <c r="I215" s="197"/>
      <c r="J215" s="198">
        <f>ROUND(I215*H215,2)</f>
        <v>0</v>
      </c>
      <c r="K215" s="194" t="s">
        <v>155</v>
      </c>
      <c r="L215" s="60"/>
      <c r="M215" s="199" t="s">
        <v>21</v>
      </c>
      <c r="N215" s="200" t="s">
        <v>45</v>
      </c>
      <c r="O215" s="41"/>
      <c r="P215" s="201">
        <f>O215*H215</f>
        <v>0</v>
      </c>
      <c r="Q215" s="201">
        <v>1.89E-3</v>
      </c>
      <c r="R215" s="201">
        <f>Q215*H215</f>
        <v>6.6150000000000002E-3</v>
      </c>
      <c r="S215" s="201">
        <v>0</v>
      </c>
      <c r="T215" s="202">
        <f>S215*H215</f>
        <v>0</v>
      </c>
      <c r="AR215" s="23" t="s">
        <v>303</v>
      </c>
      <c r="AT215" s="23" t="s">
        <v>140</v>
      </c>
      <c r="AU215" s="23" t="s">
        <v>83</v>
      </c>
      <c r="AY215" s="23" t="s">
        <v>137</v>
      </c>
      <c r="BE215" s="203">
        <f>IF(N215="základní",J215,0)</f>
        <v>0</v>
      </c>
      <c r="BF215" s="203">
        <f>IF(N215="snížená",J215,0)</f>
        <v>0</v>
      </c>
      <c r="BG215" s="203">
        <f>IF(N215="zákl. přenesená",J215,0)</f>
        <v>0</v>
      </c>
      <c r="BH215" s="203">
        <f>IF(N215="sníž. přenesená",J215,0)</f>
        <v>0</v>
      </c>
      <c r="BI215" s="203">
        <f>IF(N215="nulová",J215,0)</f>
        <v>0</v>
      </c>
      <c r="BJ215" s="23" t="s">
        <v>79</v>
      </c>
      <c r="BK215" s="203">
        <f>ROUND(I215*H215,2)</f>
        <v>0</v>
      </c>
      <c r="BL215" s="23" t="s">
        <v>303</v>
      </c>
      <c r="BM215" s="23" t="s">
        <v>476</v>
      </c>
    </row>
    <row r="216" spans="2:65" s="11" customFormat="1" ht="12">
      <c r="B216" s="204"/>
      <c r="C216" s="205"/>
      <c r="D216" s="206" t="s">
        <v>146</v>
      </c>
      <c r="E216" s="207" t="s">
        <v>21</v>
      </c>
      <c r="F216" s="208" t="s">
        <v>477</v>
      </c>
      <c r="G216" s="205"/>
      <c r="H216" s="209">
        <v>3.5</v>
      </c>
      <c r="I216" s="210"/>
      <c r="J216" s="205"/>
      <c r="K216" s="205"/>
      <c r="L216" s="211"/>
      <c r="M216" s="212"/>
      <c r="N216" s="213"/>
      <c r="O216" s="213"/>
      <c r="P216" s="213"/>
      <c r="Q216" s="213"/>
      <c r="R216" s="213"/>
      <c r="S216" s="213"/>
      <c r="T216" s="214"/>
      <c r="AT216" s="215" t="s">
        <v>146</v>
      </c>
      <c r="AU216" s="215" t="s">
        <v>83</v>
      </c>
      <c r="AV216" s="11" t="s">
        <v>83</v>
      </c>
      <c r="AW216" s="11" t="s">
        <v>37</v>
      </c>
      <c r="AX216" s="11" t="s">
        <v>79</v>
      </c>
      <c r="AY216" s="215" t="s">
        <v>137</v>
      </c>
    </row>
    <row r="217" spans="2:65" s="1" customFormat="1" ht="25.5" customHeight="1">
      <c r="B217" s="40"/>
      <c r="C217" s="192" t="s">
        <v>478</v>
      </c>
      <c r="D217" s="192" t="s">
        <v>140</v>
      </c>
      <c r="E217" s="193" t="s">
        <v>479</v>
      </c>
      <c r="F217" s="194" t="s">
        <v>480</v>
      </c>
      <c r="G217" s="195" t="s">
        <v>95</v>
      </c>
      <c r="H217" s="196">
        <v>28.14</v>
      </c>
      <c r="I217" s="197"/>
      <c r="J217" s="198">
        <f>ROUND(I217*H217,2)</f>
        <v>0</v>
      </c>
      <c r="K217" s="194" t="s">
        <v>155</v>
      </c>
      <c r="L217" s="60"/>
      <c r="M217" s="199" t="s">
        <v>21</v>
      </c>
      <c r="N217" s="200" t="s">
        <v>45</v>
      </c>
      <c r="O217" s="41"/>
      <c r="P217" s="201">
        <f>O217*H217</f>
        <v>0</v>
      </c>
      <c r="Q217" s="201">
        <v>0</v>
      </c>
      <c r="R217" s="201">
        <f>Q217*H217</f>
        <v>0</v>
      </c>
      <c r="S217" s="201">
        <v>0</v>
      </c>
      <c r="T217" s="202">
        <f>S217*H217</f>
        <v>0</v>
      </c>
      <c r="AR217" s="23" t="s">
        <v>303</v>
      </c>
      <c r="AT217" s="23" t="s">
        <v>140</v>
      </c>
      <c r="AU217" s="23" t="s">
        <v>83</v>
      </c>
      <c r="AY217" s="23" t="s">
        <v>137</v>
      </c>
      <c r="BE217" s="203">
        <f>IF(N217="základní",J217,0)</f>
        <v>0</v>
      </c>
      <c r="BF217" s="203">
        <f>IF(N217="snížená",J217,0)</f>
        <v>0</v>
      </c>
      <c r="BG217" s="203">
        <f>IF(N217="zákl. přenesená",J217,0)</f>
        <v>0</v>
      </c>
      <c r="BH217" s="203">
        <f>IF(N217="sníž. přenesená",J217,0)</f>
        <v>0</v>
      </c>
      <c r="BI217" s="203">
        <f>IF(N217="nulová",J217,0)</f>
        <v>0</v>
      </c>
      <c r="BJ217" s="23" t="s">
        <v>79</v>
      </c>
      <c r="BK217" s="203">
        <f>ROUND(I217*H217,2)</f>
        <v>0</v>
      </c>
      <c r="BL217" s="23" t="s">
        <v>303</v>
      </c>
      <c r="BM217" s="23" t="s">
        <v>481</v>
      </c>
    </row>
    <row r="218" spans="2:65" s="11" customFormat="1" ht="12">
      <c r="B218" s="204"/>
      <c r="C218" s="205"/>
      <c r="D218" s="206" t="s">
        <v>146</v>
      </c>
      <c r="E218" s="207" t="s">
        <v>21</v>
      </c>
      <c r="F218" s="208" t="s">
        <v>482</v>
      </c>
      <c r="G218" s="205"/>
      <c r="H218" s="209">
        <v>28.14</v>
      </c>
      <c r="I218" s="210"/>
      <c r="J218" s="205"/>
      <c r="K218" s="205"/>
      <c r="L218" s="211"/>
      <c r="M218" s="212"/>
      <c r="N218" s="213"/>
      <c r="O218" s="213"/>
      <c r="P218" s="213"/>
      <c r="Q218" s="213"/>
      <c r="R218" s="213"/>
      <c r="S218" s="213"/>
      <c r="T218" s="214"/>
      <c r="AT218" s="215" t="s">
        <v>146</v>
      </c>
      <c r="AU218" s="215" t="s">
        <v>83</v>
      </c>
      <c r="AV218" s="11" t="s">
        <v>83</v>
      </c>
      <c r="AW218" s="11" t="s">
        <v>37</v>
      </c>
      <c r="AX218" s="11" t="s">
        <v>79</v>
      </c>
      <c r="AY218" s="215" t="s">
        <v>137</v>
      </c>
    </row>
    <row r="219" spans="2:65" s="1" customFormat="1" ht="38.25" customHeight="1">
      <c r="B219" s="40"/>
      <c r="C219" s="192" t="s">
        <v>483</v>
      </c>
      <c r="D219" s="192" t="s">
        <v>140</v>
      </c>
      <c r="E219" s="193" t="s">
        <v>484</v>
      </c>
      <c r="F219" s="194" t="s">
        <v>485</v>
      </c>
      <c r="G219" s="195" t="s">
        <v>95</v>
      </c>
      <c r="H219" s="196">
        <v>58.7</v>
      </c>
      <c r="I219" s="197"/>
      <c r="J219" s="198">
        <f>ROUND(I219*H219,2)</f>
        <v>0</v>
      </c>
      <c r="K219" s="194" t="s">
        <v>155</v>
      </c>
      <c r="L219" s="60"/>
      <c r="M219" s="199" t="s">
        <v>21</v>
      </c>
      <c r="N219" s="200" t="s">
        <v>45</v>
      </c>
      <c r="O219" s="41"/>
      <c r="P219" s="201">
        <f>O219*H219</f>
        <v>0</v>
      </c>
      <c r="Q219" s="201">
        <v>0</v>
      </c>
      <c r="R219" s="201">
        <f>Q219*H219</f>
        <v>0</v>
      </c>
      <c r="S219" s="201">
        <v>0</v>
      </c>
      <c r="T219" s="202">
        <f>S219*H219</f>
        <v>0</v>
      </c>
      <c r="AR219" s="23" t="s">
        <v>303</v>
      </c>
      <c r="AT219" s="23" t="s">
        <v>140</v>
      </c>
      <c r="AU219" s="23" t="s">
        <v>83</v>
      </c>
      <c r="AY219" s="23" t="s">
        <v>137</v>
      </c>
      <c r="BE219" s="203">
        <f>IF(N219="základní",J219,0)</f>
        <v>0</v>
      </c>
      <c r="BF219" s="203">
        <f>IF(N219="snížená",J219,0)</f>
        <v>0</v>
      </c>
      <c r="BG219" s="203">
        <f>IF(N219="zákl. přenesená",J219,0)</f>
        <v>0</v>
      </c>
      <c r="BH219" s="203">
        <f>IF(N219="sníž. přenesená",J219,0)</f>
        <v>0</v>
      </c>
      <c r="BI219" s="203">
        <f>IF(N219="nulová",J219,0)</f>
        <v>0</v>
      </c>
      <c r="BJ219" s="23" t="s">
        <v>79</v>
      </c>
      <c r="BK219" s="203">
        <f>ROUND(I219*H219,2)</f>
        <v>0</v>
      </c>
      <c r="BL219" s="23" t="s">
        <v>303</v>
      </c>
      <c r="BM219" s="23" t="s">
        <v>486</v>
      </c>
    </row>
    <row r="220" spans="2:65" s="11" customFormat="1" ht="12">
      <c r="B220" s="204"/>
      <c r="C220" s="205"/>
      <c r="D220" s="206" t="s">
        <v>146</v>
      </c>
      <c r="E220" s="207" t="s">
        <v>21</v>
      </c>
      <c r="F220" s="208" t="s">
        <v>487</v>
      </c>
      <c r="G220" s="205"/>
      <c r="H220" s="209">
        <v>58.7</v>
      </c>
      <c r="I220" s="210"/>
      <c r="J220" s="205"/>
      <c r="K220" s="205"/>
      <c r="L220" s="211"/>
      <c r="M220" s="212"/>
      <c r="N220" s="213"/>
      <c r="O220" s="213"/>
      <c r="P220" s="213"/>
      <c r="Q220" s="213"/>
      <c r="R220" s="213"/>
      <c r="S220" s="213"/>
      <c r="T220" s="214"/>
      <c r="AT220" s="215" t="s">
        <v>146</v>
      </c>
      <c r="AU220" s="215" t="s">
        <v>83</v>
      </c>
      <c r="AV220" s="11" t="s">
        <v>83</v>
      </c>
      <c r="AW220" s="11" t="s">
        <v>37</v>
      </c>
      <c r="AX220" s="11" t="s">
        <v>79</v>
      </c>
      <c r="AY220" s="215" t="s">
        <v>137</v>
      </c>
    </row>
    <row r="221" spans="2:65" s="1" customFormat="1" ht="16.5" customHeight="1">
      <c r="B221" s="40"/>
      <c r="C221" s="216" t="s">
        <v>488</v>
      </c>
      <c r="D221" s="216" t="s">
        <v>157</v>
      </c>
      <c r="E221" s="217" t="s">
        <v>489</v>
      </c>
      <c r="F221" s="218" t="s">
        <v>490</v>
      </c>
      <c r="G221" s="219" t="s">
        <v>215</v>
      </c>
      <c r="H221" s="220">
        <v>1.5</v>
      </c>
      <c r="I221" s="221"/>
      <c r="J221" s="222">
        <f>ROUND(I221*H221,2)</f>
        <v>0</v>
      </c>
      <c r="K221" s="218" t="s">
        <v>155</v>
      </c>
      <c r="L221" s="223"/>
      <c r="M221" s="224" t="s">
        <v>21</v>
      </c>
      <c r="N221" s="225" t="s">
        <v>45</v>
      </c>
      <c r="O221" s="41"/>
      <c r="P221" s="201">
        <f>O221*H221</f>
        <v>0</v>
      </c>
      <c r="Q221" s="201">
        <v>0.55000000000000004</v>
      </c>
      <c r="R221" s="201">
        <f>Q221*H221</f>
        <v>0.82500000000000007</v>
      </c>
      <c r="S221" s="201">
        <v>0</v>
      </c>
      <c r="T221" s="202">
        <f>S221*H221</f>
        <v>0</v>
      </c>
      <c r="AR221" s="23" t="s">
        <v>368</v>
      </c>
      <c r="AT221" s="23" t="s">
        <v>157</v>
      </c>
      <c r="AU221" s="23" t="s">
        <v>83</v>
      </c>
      <c r="AY221" s="23" t="s">
        <v>137</v>
      </c>
      <c r="BE221" s="203">
        <f>IF(N221="základní",J221,0)</f>
        <v>0</v>
      </c>
      <c r="BF221" s="203">
        <f>IF(N221="snížená",J221,0)</f>
        <v>0</v>
      </c>
      <c r="BG221" s="203">
        <f>IF(N221="zákl. přenesená",J221,0)</f>
        <v>0</v>
      </c>
      <c r="BH221" s="203">
        <f>IF(N221="sníž. přenesená",J221,0)</f>
        <v>0</v>
      </c>
      <c r="BI221" s="203">
        <f>IF(N221="nulová",J221,0)</f>
        <v>0</v>
      </c>
      <c r="BJ221" s="23" t="s">
        <v>79</v>
      </c>
      <c r="BK221" s="203">
        <f>ROUND(I221*H221,2)</f>
        <v>0</v>
      </c>
      <c r="BL221" s="23" t="s">
        <v>303</v>
      </c>
      <c r="BM221" s="23" t="s">
        <v>491</v>
      </c>
    </row>
    <row r="222" spans="2:65" s="11" customFormat="1" ht="12">
      <c r="B222" s="204"/>
      <c r="C222" s="205"/>
      <c r="D222" s="206" t="s">
        <v>146</v>
      </c>
      <c r="E222" s="207" t="s">
        <v>21</v>
      </c>
      <c r="F222" s="208" t="s">
        <v>492</v>
      </c>
      <c r="G222" s="205"/>
      <c r="H222" s="209">
        <v>1.5</v>
      </c>
      <c r="I222" s="210"/>
      <c r="J222" s="205"/>
      <c r="K222" s="205"/>
      <c r="L222" s="211"/>
      <c r="M222" s="212"/>
      <c r="N222" s="213"/>
      <c r="O222" s="213"/>
      <c r="P222" s="213"/>
      <c r="Q222" s="213"/>
      <c r="R222" s="213"/>
      <c r="S222" s="213"/>
      <c r="T222" s="214"/>
      <c r="AT222" s="215" t="s">
        <v>146</v>
      </c>
      <c r="AU222" s="215" t="s">
        <v>83</v>
      </c>
      <c r="AV222" s="11" t="s">
        <v>83</v>
      </c>
      <c r="AW222" s="11" t="s">
        <v>37</v>
      </c>
      <c r="AX222" s="11" t="s">
        <v>79</v>
      </c>
      <c r="AY222" s="215" t="s">
        <v>137</v>
      </c>
    </row>
    <row r="223" spans="2:65" s="1" customFormat="1" ht="25.5" customHeight="1">
      <c r="B223" s="40"/>
      <c r="C223" s="192" t="s">
        <v>493</v>
      </c>
      <c r="D223" s="192" t="s">
        <v>140</v>
      </c>
      <c r="E223" s="193" t="s">
        <v>494</v>
      </c>
      <c r="F223" s="194" t="s">
        <v>495</v>
      </c>
      <c r="G223" s="195" t="s">
        <v>102</v>
      </c>
      <c r="H223" s="196">
        <v>52.5</v>
      </c>
      <c r="I223" s="197"/>
      <c r="J223" s="198">
        <f>ROUND(I223*H223,2)</f>
        <v>0</v>
      </c>
      <c r="K223" s="194" t="s">
        <v>155</v>
      </c>
      <c r="L223" s="60"/>
      <c r="M223" s="199" t="s">
        <v>21</v>
      </c>
      <c r="N223" s="200" t="s">
        <v>45</v>
      </c>
      <c r="O223" s="41"/>
      <c r="P223" s="201">
        <f>O223*H223</f>
        <v>0</v>
      </c>
      <c r="Q223" s="201">
        <v>0</v>
      </c>
      <c r="R223" s="201">
        <f>Q223*H223</f>
        <v>0</v>
      </c>
      <c r="S223" s="201">
        <v>0</v>
      </c>
      <c r="T223" s="202">
        <f>S223*H223</f>
        <v>0</v>
      </c>
      <c r="AR223" s="23" t="s">
        <v>303</v>
      </c>
      <c r="AT223" s="23" t="s">
        <v>140</v>
      </c>
      <c r="AU223" s="23" t="s">
        <v>83</v>
      </c>
      <c r="AY223" s="23" t="s">
        <v>137</v>
      </c>
      <c r="BE223" s="203">
        <f>IF(N223="základní",J223,0)</f>
        <v>0</v>
      </c>
      <c r="BF223" s="203">
        <f>IF(N223="snížená",J223,0)</f>
        <v>0</v>
      </c>
      <c r="BG223" s="203">
        <f>IF(N223="zákl. přenesená",J223,0)</f>
        <v>0</v>
      </c>
      <c r="BH223" s="203">
        <f>IF(N223="sníž. přenesená",J223,0)</f>
        <v>0</v>
      </c>
      <c r="BI223" s="203">
        <f>IF(N223="nulová",J223,0)</f>
        <v>0</v>
      </c>
      <c r="BJ223" s="23" t="s">
        <v>79</v>
      </c>
      <c r="BK223" s="203">
        <f>ROUND(I223*H223,2)</f>
        <v>0</v>
      </c>
      <c r="BL223" s="23" t="s">
        <v>303</v>
      </c>
      <c r="BM223" s="23" t="s">
        <v>496</v>
      </c>
    </row>
    <row r="224" spans="2:65" s="1" customFormat="1" ht="16.5" customHeight="1">
      <c r="B224" s="40"/>
      <c r="C224" s="216" t="s">
        <v>497</v>
      </c>
      <c r="D224" s="216" t="s">
        <v>157</v>
      </c>
      <c r="E224" s="217" t="s">
        <v>498</v>
      </c>
      <c r="F224" s="218" t="s">
        <v>499</v>
      </c>
      <c r="G224" s="219" t="s">
        <v>215</v>
      </c>
      <c r="H224" s="220">
        <v>1.8380000000000001</v>
      </c>
      <c r="I224" s="221"/>
      <c r="J224" s="222">
        <f>ROUND(I224*H224,2)</f>
        <v>0</v>
      </c>
      <c r="K224" s="218" t="s">
        <v>155</v>
      </c>
      <c r="L224" s="223"/>
      <c r="M224" s="224" t="s">
        <v>21</v>
      </c>
      <c r="N224" s="225" t="s">
        <v>45</v>
      </c>
      <c r="O224" s="41"/>
      <c r="P224" s="201">
        <f>O224*H224</f>
        <v>0</v>
      </c>
      <c r="Q224" s="201">
        <v>0.55000000000000004</v>
      </c>
      <c r="R224" s="201">
        <f>Q224*H224</f>
        <v>1.0109000000000001</v>
      </c>
      <c r="S224" s="201">
        <v>0</v>
      </c>
      <c r="T224" s="202">
        <f>S224*H224</f>
        <v>0</v>
      </c>
      <c r="AR224" s="23" t="s">
        <v>368</v>
      </c>
      <c r="AT224" s="23" t="s">
        <v>157</v>
      </c>
      <c r="AU224" s="23" t="s">
        <v>83</v>
      </c>
      <c r="AY224" s="23" t="s">
        <v>137</v>
      </c>
      <c r="BE224" s="203">
        <f>IF(N224="základní",J224,0)</f>
        <v>0</v>
      </c>
      <c r="BF224" s="203">
        <f>IF(N224="snížená",J224,0)</f>
        <v>0</v>
      </c>
      <c r="BG224" s="203">
        <f>IF(N224="zákl. přenesená",J224,0)</f>
        <v>0</v>
      </c>
      <c r="BH224" s="203">
        <f>IF(N224="sníž. přenesená",J224,0)</f>
        <v>0</v>
      </c>
      <c r="BI224" s="203">
        <f>IF(N224="nulová",J224,0)</f>
        <v>0</v>
      </c>
      <c r="BJ224" s="23" t="s">
        <v>79</v>
      </c>
      <c r="BK224" s="203">
        <f>ROUND(I224*H224,2)</f>
        <v>0</v>
      </c>
      <c r="BL224" s="23" t="s">
        <v>303</v>
      </c>
      <c r="BM224" s="23" t="s">
        <v>500</v>
      </c>
    </row>
    <row r="225" spans="2:65" s="11" customFormat="1" ht="12">
      <c r="B225" s="204"/>
      <c r="C225" s="205"/>
      <c r="D225" s="206" t="s">
        <v>146</v>
      </c>
      <c r="E225" s="207" t="s">
        <v>21</v>
      </c>
      <c r="F225" s="208" t="s">
        <v>501</v>
      </c>
      <c r="G225" s="205"/>
      <c r="H225" s="209">
        <v>1.8380000000000001</v>
      </c>
      <c r="I225" s="210"/>
      <c r="J225" s="205"/>
      <c r="K225" s="205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146</v>
      </c>
      <c r="AU225" s="215" t="s">
        <v>83</v>
      </c>
      <c r="AV225" s="11" t="s">
        <v>83</v>
      </c>
      <c r="AW225" s="11" t="s">
        <v>37</v>
      </c>
      <c r="AX225" s="11" t="s">
        <v>79</v>
      </c>
      <c r="AY225" s="215" t="s">
        <v>137</v>
      </c>
    </row>
    <row r="226" spans="2:65" s="1" customFormat="1" ht="38.25" customHeight="1">
      <c r="B226" s="40"/>
      <c r="C226" s="192" t="s">
        <v>502</v>
      </c>
      <c r="D226" s="192" t="s">
        <v>140</v>
      </c>
      <c r="E226" s="193" t="s">
        <v>503</v>
      </c>
      <c r="F226" s="194" t="s">
        <v>504</v>
      </c>
      <c r="G226" s="195" t="s">
        <v>102</v>
      </c>
      <c r="H226" s="196">
        <v>30.1</v>
      </c>
      <c r="I226" s="197"/>
      <c r="J226" s="198">
        <f>ROUND(I226*H226,2)</f>
        <v>0</v>
      </c>
      <c r="K226" s="194" t="s">
        <v>155</v>
      </c>
      <c r="L226" s="60"/>
      <c r="M226" s="199" t="s">
        <v>21</v>
      </c>
      <c r="N226" s="200" t="s">
        <v>45</v>
      </c>
      <c r="O226" s="41"/>
      <c r="P226" s="201">
        <f>O226*H226</f>
        <v>0</v>
      </c>
      <c r="Q226" s="201">
        <v>1.61E-2</v>
      </c>
      <c r="R226" s="201">
        <f>Q226*H226</f>
        <v>0.48461000000000004</v>
      </c>
      <c r="S226" s="201">
        <v>0</v>
      </c>
      <c r="T226" s="202">
        <f>S226*H226</f>
        <v>0</v>
      </c>
      <c r="AR226" s="23" t="s">
        <v>303</v>
      </c>
      <c r="AT226" s="23" t="s">
        <v>140</v>
      </c>
      <c r="AU226" s="23" t="s">
        <v>83</v>
      </c>
      <c r="AY226" s="23" t="s">
        <v>137</v>
      </c>
      <c r="BE226" s="203">
        <f>IF(N226="základní",J226,0)</f>
        <v>0</v>
      </c>
      <c r="BF226" s="203">
        <f>IF(N226="snížená",J226,0)</f>
        <v>0</v>
      </c>
      <c r="BG226" s="203">
        <f>IF(N226="zákl. přenesená",J226,0)</f>
        <v>0</v>
      </c>
      <c r="BH226" s="203">
        <f>IF(N226="sníž. přenesená",J226,0)</f>
        <v>0</v>
      </c>
      <c r="BI226" s="203">
        <f>IF(N226="nulová",J226,0)</f>
        <v>0</v>
      </c>
      <c r="BJ226" s="23" t="s">
        <v>79</v>
      </c>
      <c r="BK226" s="203">
        <f>ROUND(I226*H226,2)</f>
        <v>0</v>
      </c>
      <c r="BL226" s="23" t="s">
        <v>303</v>
      </c>
      <c r="BM226" s="23" t="s">
        <v>505</v>
      </c>
    </row>
    <row r="227" spans="2:65" s="11" customFormat="1" ht="12">
      <c r="B227" s="204"/>
      <c r="C227" s="205"/>
      <c r="D227" s="206" t="s">
        <v>146</v>
      </c>
      <c r="E227" s="207" t="s">
        <v>21</v>
      </c>
      <c r="F227" s="208" t="s">
        <v>210</v>
      </c>
      <c r="G227" s="205"/>
      <c r="H227" s="209">
        <v>30.1</v>
      </c>
      <c r="I227" s="210"/>
      <c r="J227" s="205"/>
      <c r="K227" s="205"/>
      <c r="L227" s="211"/>
      <c r="M227" s="212"/>
      <c r="N227" s="213"/>
      <c r="O227" s="213"/>
      <c r="P227" s="213"/>
      <c r="Q227" s="213"/>
      <c r="R227" s="213"/>
      <c r="S227" s="213"/>
      <c r="T227" s="214"/>
      <c r="AT227" s="215" t="s">
        <v>146</v>
      </c>
      <c r="AU227" s="215" t="s">
        <v>83</v>
      </c>
      <c r="AV227" s="11" t="s">
        <v>83</v>
      </c>
      <c r="AW227" s="11" t="s">
        <v>37</v>
      </c>
      <c r="AX227" s="11" t="s">
        <v>79</v>
      </c>
      <c r="AY227" s="215" t="s">
        <v>137</v>
      </c>
    </row>
    <row r="228" spans="2:65" s="1" customFormat="1" ht="25.5" customHeight="1">
      <c r="B228" s="40"/>
      <c r="C228" s="192" t="s">
        <v>506</v>
      </c>
      <c r="D228" s="192" t="s">
        <v>140</v>
      </c>
      <c r="E228" s="193" t="s">
        <v>507</v>
      </c>
      <c r="F228" s="194" t="s">
        <v>508</v>
      </c>
      <c r="G228" s="195" t="s">
        <v>215</v>
      </c>
      <c r="H228" s="196">
        <v>3.5</v>
      </c>
      <c r="I228" s="197"/>
      <c r="J228" s="198">
        <f>ROUND(I228*H228,2)</f>
        <v>0</v>
      </c>
      <c r="K228" s="194" t="s">
        <v>155</v>
      </c>
      <c r="L228" s="60"/>
      <c r="M228" s="199" t="s">
        <v>21</v>
      </c>
      <c r="N228" s="200" t="s">
        <v>45</v>
      </c>
      <c r="O228" s="41"/>
      <c r="P228" s="201">
        <f>O228*H228</f>
        <v>0</v>
      </c>
      <c r="Q228" s="201">
        <v>2.3369999999999998E-2</v>
      </c>
      <c r="R228" s="201">
        <f>Q228*H228</f>
        <v>8.1794999999999993E-2</v>
      </c>
      <c r="S228" s="201">
        <v>0</v>
      </c>
      <c r="T228" s="202">
        <f>S228*H228</f>
        <v>0</v>
      </c>
      <c r="AR228" s="23" t="s">
        <v>303</v>
      </c>
      <c r="AT228" s="23" t="s">
        <v>140</v>
      </c>
      <c r="AU228" s="23" t="s">
        <v>83</v>
      </c>
      <c r="AY228" s="23" t="s">
        <v>137</v>
      </c>
      <c r="BE228" s="203">
        <f>IF(N228="základní",J228,0)</f>
        <v>0</v>
      </c>
      <c r="BF228" s="203">
        <f>IF(N228="snížená",J228,0)</f>
        <v>0</v>
      </c>
      <c r="BG228" s="203">
        <f>IF(N228="zákl. přenesená",J228,0)</f>
        <v>0</v>
      </c>
      <c r="BH228" s="203">
        <f>IF(N228="sníž. přenesená",J228,0)</f>
        <v>0</v>
      </c>
      <c r="BI228" s="203">
        <f>IF(N228="nulová",J228,0)</f>
        <v>0</v>
      </c>
      <c r="BJ228" s="23" t="s">
        <v>79</v>
      </c>
      <c r="BK228" s="203">
        <f>ROUND(I228*H228,2)</f>
        <v>0</v>
      </c>
      <c r="BL228" s="23" t="s">
        <v>303</v>
      </c>
      <c r="BM228" s="23" t="s">
        <v>509</v>
      </c>
    </row>
    <row r="229" spans="2:65" s="11" customFormat="1" ht="12">
      <c r="B229" s="204"/>
      <c r="C229" s="205"/>
      <c r="D229" s="206" t="s">
        <v>146</v>
      </c>
      <c r="E229" s="207" t="s">
        <v>21</v>
      </c>
      <c r="F229" s="208" t="s">
        <v>477</v>
      </c>
      <c r="G229" s="205"/>
      <c r="H229" s="209">
        <v>3.5</v>
      </c>
      <c r="I229" s="210"/>
      <c r="J229" s="205"/>
      <c r="K229" s="205"/>
      <c r="L229" s="211"/>
      <c r="M229" s="212"/>
      <c r="N229" s="213"/>
      <c r="O229" s="213"/>
      <c r="P229" s="213"/>
      <c r="Q229" s="213"/>
      <c r="R229" s="213"/>
      <c r="S229" s="213"/>
      <c r="T229" s="214"/>
      <c r="AT229" s="215" t="s">
        <v>146</v>
      </c>
      <c r="AU229" s="215" t="s">
        <v>83</v>
      </c>
      <c r="AV229" s="11" t="s">
        <v>83</v>
      </c>
      <c r="AW229" s="11" t="s">
        <v>37</v>
      </c>
      <c r="AX229" s="11" t="s">
        <v>79</v>
      </c>
      <c r="AY229" s="215" t="s">
        <v>137</v>
      </c>
    </row>
    <row r="230" spans="2:65" s="1" customFormat="1" ht="38.25" customHeight="1">
      <c r="B230" s="40"/>
      <c r="C230" s="192" t="s">
        <v>510</v>
      </c>
      <c r="D230" s="192" t="s">
        <v>140</v>
      </c>
      <c r="E230" s="193" t="s">
        <v>511</v>
      </c>
      <c r="F230" s="194" t="s">
        <v>512</v>
      </c>
      <c r="G230" s="195" t="s">
        <v>191</v>
      </c>
      <c r="H230" s="196">
        <v>2.4089999999999998</v>
      </c>
      <c r="I230" s="197"/>
      <c r="J230" s="198">
        <f>ROUND(I230*H230,2)</f>
        <v>0</v>
      </c>
      <c r="K230" s="194" t="s">
        <v>155</v>
      </c>
      <c r="L230" s="60"/>
      <c r="M230" s="199" t="s">
        <v>21</v>
      </c>
      <c r="N230" s="200" t="s">
        <v>45</v>
      </c>
      <c r="O230" s="41"/>
      <c r="P230" s="201">
        <f>O230*H230</f>
        <v>0</v>
      </c>
      <c r="Q230" s="201">
        <v>0</v>
      </c>
      <c r="R230" s="201">
        <f>Q230*H230</f>
        <v>0</v>
      </c>
      <c r="S230" s="201">
        <v>0</v>
      </c>
      <c r="T230" s="202">
        <f>S230*H230</f>
        <v>0</v>
      </c>
      <c r="AR230" s="23" t="s">
        <v>303</v>
      </c>
      <c r="AT230" s="23" t="s">
        <v>140</v>
      </c>
      <c r="AU230" s="23" t="s">
        <v>83</v>
      </c>
      <c r="AY230" s="23" t="s">
        <v>137</v>
      </c>
      <c r="BE230" s="203">
        <f>IF(N230="základní",J230,0)</f>
        <v>0</v>
      </c>
      <c r="BF230" s="203">
        <f>IF(N230="snížená",J230,0)</f>
        <v>0</v>
      </c>
      <c r="BG230" s="203">
        <f>IF(N230="zákl. přenesená",J230,0)</f>
        <v>0</v>
      </c>
      <c r="BH230" s="203">
        <f>IF(N230="sníž. přenesená",J230,0)</f>
        <v>0</v>
      </c>
      <c r="BI230" s="203">
        <f>IF(N230="nulová",J230,0)</f>
        <v>0</v>
      </c>
      <c r="BJ230" s="23" t="s">
        <v>79</v>
      </c>
      <c r="BK230" s="203">
        <f>ROUND(I230*H230,2)</f>
        <v>0</v>
      </c>
      <c r="BL230" s="23" t="s">
        <v>303</v>
      </c>
      <c r="BM230" s="23" t="s">
        <v>513</v>
      </c>
    </row>
    <row r="231" spans="2:65" s="1" customFormat="1" ht="16.5" customHeight="1">
      <c r="B231" s="40"/>
      <c r="C231" s="192" t="s">
        <v>514</v>
      </c>
      <c r="D231" s="192" t="s">
        <v>140</v>
      </c>
      <c r="E231" s="193" t="s">
        <v>515</v>
      </c>
      <c r="F231" s="194" t="s">
        <v>516</v>
      </c>
      <c r="G231" s="195" t="s">
        <v>172</v>
      </c>
      <c r="H231" s="196">
        <v>1</v>
      </c>
      <c r="I231" s="197"/>
      <c r="J231" s="198">
        <f>ROUND(I231*H231,2)</f>
        <v>0</v>
      </c>
      <c r="K231" s="194" t="s">
        <v>143</v>
      </c>
      <c r="L231" s="60"/>
      <c r="M231" s="199" t="s">
        <v>21</v>
      </c>
      <c r="N231" s="200" t="s">
        <v>45</v>
      </c>
      <c r="O231" s="41"/>
      <c r="P231" s="201">
        <f>O231*H231</f>
        <v>0</v>
      </c>
      <c r="Q231" s="201">
        <v>0</v>
      </c>
      <c r="R231" s="201">
        <f>Q231*H231</f>
        <v>0</v>
      </c>
      <c r="S231" s="201">
        <v>0</v>
      </c>
      <c r="T231" s="202">
        <f>S231*H231</f>
        <v>0</v>
      </c>
      <c r="AR231" s="23" t="s">
        <v>303</v>
      </c>
      <c r="AT231" s="23" t="s">
        <v>140</v>
      </c>
      <c r="AU231" s="23" t="s">
        <v>83</v>
      </c>
      <c r="AY231" s="23" t="s">
        <v>137</v>
      </c>
      <c r="BE231" s="203">
        <f>IF(N231="základní",J231,0)</f>
        <v>0</v>
      </c>
      <c r="BF231" s="203">
        <f>IF(N231="snížená",J231,0)</f>
        <v>0</v>
      </c>
      <c r="BG231" s="203">
        <f>IF(N231="zákl. přenesená",J231,0)</f>
        <v>0</v>
      </c>
      <c r="BH231" s="203">
        <f>IF(N231="sníž. přenesená",J231,0)</f>
        <v>0</v>
      </c>
      <c r="BI231" s="203">
        <f>IF(N231="nulová",J231,0)</f>
        <v>0</v>
      </c>
      <c r="BJ231" s="23" t="s">
        <v>79</v>
      </c>
      <c r="BK231" s="203">
        <f>ROUND(I231*H231,2)</f>
        <v>0</v>
      </c>
      <c r="BL231" s="23" t="s">
        <v>303</v>
      </c>
      <c r="BM231" s="23" t="s">
        <v>517</v>
      </c>
    </row>
    <row r="232" spans="2:65" s="10" customFormat="1" ht="29.9" customHeight="1">
      <c r="B232" s="176"/>
      <c r="C232" s="177"/>
      <c r="D232" s="178" t="s">
        <v>73</v>
      </c>
      <c r="E232" s="190" t="s">
        <v>518</v>
      </c>
      <c r="F232" s="190" t="s">
        <v>519</v>
      </c>
      <c r="G232" s="177"/>
      <c r="H232" s="177"/>
      <c r="I232" s="180"/>
      <c r="J232" s="191">
        <f>BK232</f>
        <v>0</v>
      </c>
      <c r="K232" s="177"/>
      <c r="L232" s="182"/>
      <c r="M232" s="183"/>
      <c r="N232" s="184"/>
      <c r="O232" s="184"/>
      <c r="P232" s="185">
        <f>SUM(P233:P244)</f>
        <v>0</v>
      </c>
      <c r="Q232" s="184"/>
      <c r="R232" s="185">
        <f>SUM(R233:R244)</f>
        <v>0.31190999999999997</v>
      </c>
      <c r="S232" s="184"/>
      <c r="T232" s="186">
        <f>SUM(T233:T244)</f>
        <v>0</v>
      </c>
      <c r="AR232" s="187" t="s">
        <v>83</v>
      </c>
      <c r="AT232" s="188" t="s">
        <v>73</v>
      </c>
      <c r="AU232" s="188" t="s">
        <v>79</v>
      </c>
      <c r="AY232" s="187" t="s">
        <v>137</v>
      </c>
      <c r="BK232" s="189">
        <f>SUM(BK233:BK244)</f>
        <v>0</v>
      </c>
    </row>
    <row r="233" spans="2:65" s="1" customFormat="1" ht="25.5" customHeight="1">
      <c r="B233" s="40"/>
      <c r="C233" s="192" t="s">
        <v>520</v>
      </c>
      <c r="D233" s="192" t="s">
        <v>140</v>
      </c>
      <c r="E233" s="193" t="s">
        <v>521</v>
      </c>
      <c r="F233" s="194" t="s">
        <v>522</v>
      </c>
      <c r="G233" s="195" t="s">
        <v>95</v>
      </c>
      <c r="H233" s="196">
        <v>28</v>
      </c>
      <c r="I233" s="197"/>
      <c r="J233" s="198">
        <f>ROUND(I233*H233,2)</f>
        <v>0</v>
      </c>
      <c r="K233" s="194" t="s">
        <v>155</v>
      </c>
      <c r="L233" s="60"/>
      <c r="M233" s="199" t="s">
        <v>21</v>
      </c>
      <c r="N233" s="200" t="s">
        <v>45</v>
      </c>
      <c r="O233" s="41"/>
      <c r="P233" s="201">
        <f>O233*H233</f>
        <v>0</v>
      </c>
      <c r="Q233" s="201">
        <v>4.2000000000000002E-4</v>
      </c>
      <c r="R233" s="201">
        <f>Q233*H233</f>
        <v>1.176E-2</v>
      </c>
      <c r="S233" s="201">
        <v>0</v>
      </c>
      <c r="T233" s="202">
        <f>S233*H233</f>
        <v>0</v>
      </c>
      <c r="AR233" s="23" t="s">
        <v>303</v>
      </c>
      <c r="AT233" s="23" t="s">
        <v>140</v>
      </c>
      <c r="AU233" s="23" t="s">
        <v>83</v>
      </c>
      <c r="AY233" s="23" t="s">
        <v>137</v>
      </c>
      <c r="BE233" s="203">
        <f>IF(N233="základní",J233,0)</f>
        <v>0</v>
      </c>
      <c r="BF233" s="203">
        <f>IF(N233="snížená",J233,0)</f>
        <v>0</v>
      </c>
      <c r="BG233" s="203">
        <f>IF(N233="zákl. přenesená",J233,0)</f>
        <v>0</v>
      </c>
      <c r="BH233" s="203">
        <f>IF(N233="sníž. přenesená",J233,0)</f>
        <v>0</v>
      </c>
      <c r="BI233" s="203">
        <f>IF(N233="nulová",J233,0)</f>
        <v>0</v>
      </c>
      <c r="BJ233" s="23" t="s">
        <v>79</v>
      </c>
      <c r="BK233" s="203">
        <f>ROUND(I233*H233,2)</f>
        <v>0</v>
      </c>
      <c r="BL233" s="23" t="s">
        <v>303</v>
      </c>
      <c r="BM233" s="23" t="s">
        <v>523</v>
      </c>
    </row>
    <row r="234" spans="2:65" s="11" customFormat="1" ht="12">
      <c r="B234" s="204"/>
      <c r="C234" s="205"/>
      <c r="D234" s="206" t="s">
        <v>146</v>
      </c>
      <c r="E234" s="207" t="s">
        <v>21</v>
      </c>
      <c r="F234" s="208" t="s">
        <v>524</v>
      </c>
      <c r="G234" s="205"/>
      <c r="H234" s="209">
        <v>28</v>
      </c>
      <c r="I234" s="210"/>
      <c r="J234" s="205"/>
      <c r="K234" s="205"/>
      <c r="L234" s="211"/>
      <c r="M234" s="212"/>
      <c r="N234" s="213"/>
      <c r="O234" s="213"/>
      <c r="P234" s="213"/>
      <c r="Q234" s="213"/>
      <c r="R234" s="213"/>
      <c r="S234" s="213"/>
      <c r="T234" s="214"/>
      <c r="AT234" s="215" t="s">
        <v>146</v>
      </c>
      <c r="AU234" s="215" t="s">
        <v>83</v>
      </c>
      <c r="AV234" s="11" t="s">
        <v>83</v>
      </c>
      <c r="AW234" s="11" t="s">
        <v>37</v>
      </c>
      <c r="AX234" s="11" t="s">
        <v>79</v>
      </c>
      <c r="AY234" s="215" t="s">
        <v>137</v>
      </c>
    </row>
    <row r="235" spans="2:65" s="1" customFormat="1" ht="38.25" customHeight="1">
      <c r="B235" s="40"/>
      <c r="C235" s="192" t="s">
        <v>525</v>
      </c>
      <c r="D235" s="192" t="s">
        <v>140</v>
      </c>
      <c r="E235" s="193" t="s">
        <v>526</v>
      </c>
      <c r="F235" s="194" t="s">
        <v>527</v>
      </c>
      <c r="G235" s="195" t="s">
        <v>102</v>
      </c>
      <c r="H235" s="196">
        <v>30.1</v>
      </c>
      <c r="I235" s="197"/>
      <c r="J235" s="198">
        <f>ROUND(I235*H235,2)</f>
        <v>0</v>
      </c>
      <c r="K235" s="194" t="s">
        <v>155</v>
      </c>
      <c r="L235" s="60"/>
      <c r="M235" s="199" t="s">
        <v>21</v>
      </c>
      <c r="N235" s="200" t="s">
        <v>45</v>
      </c>
      <c r="O235" s="41"/>
      <c r="P235" s="201">
        <f>O235*H235</f>
        <v>0</v>
      </c>
      <c r="Q235" s="201">
        <v>7.6E-3</v>
      </c>
      <c r="R235" s="201">
        <f>Q235*H235</f>
        <v>0.22876000000000002</v>
      </c>
      <c r="S235" s="201">
        <v>0</v>
      </c>
      <c r="T235" s="202">
        <f>S235*H235</f>
        <v>0</v>
      </c>
      <c r="AR235" s="23" t="s">
        <v>303</v>
      </c>
      <c r="AT235" s="23" t="s">
        <v>140</v>
      </c>
      <c r="AU235" s="23" t="s">
        <v>83</v>
      </c>
      <c r="AY235" s="23" t="s">
        <v>137</v>
      </c>
      <c r="BE235" s="203">
        <f>IF(N235="základní",J235,0)</f>
        <v>0</v>
      </c>
      <c r="BF235" s="203">
        <f>IF(N235="snížená",J235,0)</f>
        <v>0</v>
      </c>
      <c r="BG235" s="203">
        <f>IF(N235="zákl. přenesená",J235,0)</f>
        <v>0</v>
      </c>
      <c r="BH235" s="203">
        <f>IF(N235="sníž. přenesená",J235,0)</f>
        <v>0</v>
      </c>
      <c r="BI235" s="203">
        <f>IF(N235="nulová",J235,0)</f>
        <v>0</v>
      </c>
      <c r="BJ235" s="23" t="s">
        <v>79</v>
      </c>
      <c r="BK235" s="203">
        <f>ROUND(I235*H235,2)</f>
        <v>0</v>
      </c>
      <c r="BL235" s="23" t="s">
        <v>303</v>
      </c>
      <c r="BM235" s="23" t="s">
        <v>528</v>
      </c>
    </row>
    <row r="236" spans="2:65" s="11" customFormat="1" ht="12">
      <c r="B236" s="204"/>
      <c r="C236" s="205"/>
      <c r="D236" s="206" t="s">
        <v>146</v>
      </c>
      <c r="E236" s="207" t="s">
        <v>21</v>
      </c>
      <c r="F236" s="208" t="s">
        <v>210</v>
      </c>
      <c r="G236" s="205"/>
      <c r="H236" s="209">
        <v>30.1</v>
      </c>
      <c r="I236" s="210"/>
      <c r="J236" s="205"/>
      <c r="K236" s="205"/>
      <c r="L236" s="211"/>
      <c r="M236" s="212"/>
      <c r="N236" s="213"/>
      <c r="O236" s="213"/>
      <c r="P236" s="213"/>
      <c r="Q236" s="213"/>
      <c r="R236" s="213"/>
      <c r="S236" s="213"/>
      <c r="T236" s="214"/>
      <c r="AT236" s="215" t="s">
        <v>146</v>
      </c>
      <c r="AU236" s="215" t="s">
        <v>83</v>
      </c>
      <c r="AV236" s="11" t="s">
        <v>83</v>
      </c>
      <c r="AW236" s="11" t="s">
        <v>37</v>
      </c>
      <c r="AX236" s="11" t="s">
        <v>79</v>
      </c>
      <c r="AY236" s="215" t="s">
        <v>137</v>
      </c>
    </row>
    <row r="237" spans="2:65" s="1" customFormat="1" ht="25.5" customHeight="1">
      <c r="B237" s="40"/>
      <c r="C237" s="192" t="s">
        <v>529</v>
      </c>
      <c r="D237" s="192" t="s">
        <v>140</v>
      </c>
      <c r="E237" s="193" t="s">
        <v>530</v>
      </c>
      <c r="F237" s="194" t="s">
        <v>531</v>
      </c>
      <c r="G237" s="195" t="s">
        <v>95</v>
      </c>
      <c r="H237" s="196">
        <v>15</v>
      </c>
      <c r="I237" s="197"/>
      <c r="J237" s="198">
        <f>ROUND(I237*H237,2)</f>
        <v>0</v>
      </c>
      <c r="K237" s="194" t="s">
        <v>155</v>
      </c>
      <c r="L237" s="60"/>
      <c r="M237" s="199" t="s">
        <v>21</v>
      </c>
      <c r="N237" s="200" t="s">
        <v>45</v>
      </c>
      <c r="O237" s="41"/>
      <c r="P237" s="201">
        <f>O237*H237</f>
        <v>0</v>
      </c>
      <c r="Q237" s="201">
        <v>2.1800000000000001E-3</v>
      </c>
      <c r="R237" s="201">
        <f>Q237*H237</f>
        <v>3.27E-2</v>
      </c>
      <c r="S237" s="201">
        <v>0</v>
      </c>
      <c r="T237" s="202">
        <f>S237*H237</f>
        <v>0</v>
      </c>
      <c r="AR237" s="23" t="s">
        <v>303</v>
      </c>
      <c r="AT237" s="23" t="s">
        <v>140</v>
      </c>
      <c r="AU237" s="23" t="s">
        <v>83</v>
      </c>
      <c r="AY237" s="23" t="s">
        <v>137</v>
      </c>
      <c r="BE237" s="203">
        <f>IF(N237="základní",J237,0)</f>
        <v>0</v>
      </c>
      <c r="BF237" s="203">
        <f>IF(N237="snížená",J237,0)</f>
        <v>0</v>
      </c>
      <c r="BG237" s="203">
        <f>IF(N237="zákl. přenesená",J237,0)</f>
        <v>0</v>
      </c>
      <c r="BH237" s="203">
        <f>IF(N237="sníž. přenesená",J237,0)</f>
        <v>0</v>
      </c>
      <c r="BI237" s="203">
        <f>IF(N237="nulová",J237,0)</f>
        <v>0</v>
      </c>
      <c r="BJ237" s="23" t="s">
        <v>79</v>
      </c>
      <c r="BK237" s="203">
        <f>ROUND(I237*H237,2)</f>
        <v>0</v>
      </c>
      <c r="BL237" s="23" t="s">
        <v>303</v>
      </c>
      <c r="BM237" s="23" t="s">
        <v>532</v>
      </c>
    </row>
    <row r="238" spans="2:65" s="11" customFormat="1" ht="12">
      <c r="B238" s="204"/>
      <c r="C238" s="205"/>
      <c r="D238" s="206" t="s">
        <v>146</v>
      </c>
      <c r="E238" s="207" t="s">
        <v>21</v>
      </c>
      <c r="F238" s="208" t="s">
        <v>533</v>
      </c>
      <c r="G238" s="205"/>
      <c r="H238" s="209">
        <v>15</v>
      </c>
      <c r="I238" s="210"/>
      <c r="J238" s="205"/>
      <c r="K238" s="205"/>
      <c r="L238" s="211"/>
      <c r="M238" s="212"/>
      <c r="N238" s="213"/>
      <c r="O238" s="213"/>
      <c r="P238" s="213"/>
      <c r="Q238" s="213"/>
      <c r="R238" s="213"/>
      <c r="S238" s="213"/>
      <c r="T238" s="214"/>
      <c r="AT238" s="215" t="s">
        <v>146</v>
      </c>
      <c r="AU238" s="215" t="s">
        <v>83</v>
      </c>
      <c r="AV238" s="11" t="s">
        <v>83</v>
      </c>
      <c r="AW238" s="11" t="s">
        <v>37</v>
      </c>
      <c r="AX238" s="11" t="s">
        <v>79</v>
      </c>
      <c r="AY238" s="215" t="s">
        <v>137</v>
      </c>
    </row>
    <row r="239" spans="2:65" s="1" customFormat="1" ht="25.5" customHeight="1">
      <c r="B239" s="40"/>
      <c r="C239" s="192" t="s">
        <v>534</v>
      </c>
      <c r="D239" s="192" t="s">
        <v>140</v>
      </c>
      <c r="E239" s="193" t="s">
        <v>535</v>
      </c>
      <c r="F239" s="194" t="s">
        <v>536</v>
      </c>
      <c r="G239" s="195" t="s">
        <v>95</v>
      </c>
      <c r="H239" s="196">
        <v>8</v>
      </c>
      <c r="I239" s="197"/>
      <c r="J239" s="198">
        <f>ROUND(I239*H239,2)</f>
        <v>0</v>
      </c>
      <c r="K239" s="194" t="s">
        <v>155</v>
      </c>
      <c r="L239" s="60"/>
      <c r="M239" s="199" t="s">
        <v>21</v>
      </c>
      <c r="N239" s="200" t="s">
        <v>45</v>
      </c>
      <c r="O239" s="41"/>
      <c r="P239" s="201">
        <f>O239*H239</f>
        <v>0</v>
      </c>
      <c r="Q239" s="201">
        <v>2.2699999999999999E-3</v>
      </c>
      <c r="R239" s="201">
        <f>Q239*H239</f>
        <v>1.8159999999999999E-2</v>
      </c>
      <c r="S239" s="201">
        <v>0</v>
      </c>
      <c r="T239" s="202">
        <f>S239*H239</f>
        <v>0</v>
      </c>
      <c r="AR239" s="23" t="s">
        <v>303</v>
      </c>
      <c r="AT239" s="23" t="s">
        <v>140</v>
      </c>
      <c r="AU239" s="23" t="s">
        <v>83</v>
      </c>
      <c r="AY239" s="23" t="s">
        <v>137</v>
      </c>
      <c r="BE239" s="203">
        <f>IF(N239="základní",J239,0)</f>
        <v>0</v>
      </c>
      <c r="BF239" s="203">
        <f>IF(N239="snížená",J239,0)</f>
        <v>0</v>
      </c>
      <c r="BG239" s="203">
        <f>IF(N239="zákl. přenesená",J239,0)</f>
        <v>0</v>
      </c>
      <c r="BH239" s="203">
        <f>IF(N239="sníž. přenesená",J239,0)</f>
        <v>0</v>
      </c>
      <c r="BI239" s="203">
        <f>IF(N239="nulová",J239,0)</f>
        <v>0</v>
      </c>
      <c r="BJ239" s="23" t="s">
        <v>79</v>
      </c>
      <c r="BK239" s="203">
        <f>ROUND(I239*H239,2)</f>
        <v>0</v>
      </c>
      <c r="BL239" s="23" t="s">
        <v>303</v>
      </c>
      <c r="BM239" s="23" t="s">
        <v>537</v>
      </c>
    </row>
    <row r="240" spans="2:65" s="11" customFormat="1" ht="12">
      <c r="B240" s="204"/>
      <c r="C240" s="205"/>
      <c r="D240" s="206" t="s">
        <v>146</v>
      </c>
      <c r="E240" s="207" t="s">
        <v>21</v>
      </c>
      <c r="F240" s="208" t="s">
        <v>160</v>
      </c>
      <c r="G240" s="205"/>
      <c r="H240" s="209">
        <v>8</v>
      </c>
      <c r="I240" s="210"/>
      <c r="J240" s="205"/>
      <c r="K240" s="205"/>
      <c r="L240" s="211"/>
      <c r="M240" s="212"/>
      <c r="N240" s="213"/>
      <c r="O240" s="213"/>
      <c r="P240" s="213"/>
      <c r="Q240" s="213"/>
      <c r="R240" s="213"/>
      <c r="S240" s="213"/>
      <c r="T240" s="214"/>
      <c r="AT240" s="215" t="s">
        <v>146</v>
      </c>
      <c r="AU240" s="215" t="s">
        <v>83</v>
      </c>
      <c r="AV240" s="11" t="s">
        <v>83</v>
      </c>
      <c r="AW240" s="11" t="s">
        <v>37</v>
      </c>
      <c r="AX240" s="11" t="s">
        <v>79</v>
      </c>
      <c r="AY240" s="215" t="s">
        <v>137</v>
      </c>
    </row>
    <row r="241" spans="2:65" s="1" customFormat="1" ht="25.5" customHeight="1">
      <c r="B241" s="40"/>
      <c r="C241" s="192" t="s">
        <v>538</v>
      </c>
      <c r="D241" s="192" t="s">
        <v>140</v>
      </c>
      <c r="E241" s="193" t="s">
        <v>539</v>
      </c>
      <c r="F241" s="194" t="s">
        <v>540</v>
      </c>
      <c r="G241" s="195" t="s">
        <v>95</v>
      </c>
      <c r="H241" s="196">
        <v>8</v>
      </c>
      <c r="I241" s="197"/>
      <c r="J241" s="198">
        <f>ROUND(I241*H241,2)</f>
        <v>0</v>
      </c>
      <c r="K241" s="194" t="s">
        <v>155</v>
      </c>
      <c r="L241" s="60"/>
      <c r="M241" s="199" t="s">
        <v>21</v>
      </c>
      <c r="N241" s="200" t="s">
        <v>45</v>
      </c>
      <c r="O241" s="41"/>
      <c r="P241" s="201">
        <f>O241*H241</f>
        <v>0</v>
      </c>
      <c r="Q241" s="201">
        <v>1.74E-3</v>
      </c>
      <c r="R241" s="201">
        <f>Q241*H241</f>
        <v>1.392E-2</v>
      </c>
      <c r="S241" s="201">
        <v>0</v>
      </c>
      <c r="T241" s="202">
        <f>S241*H241</f>
        <v>0</v>
      </c>
      <c r="AR241" s="23" t="s">
        <v>303</v>
      </c>
      <c r="AT241" s="23" t="s">
        <v>140</v>
      </c>
      <c r="AU241" s="23" t="s">
        <v>83</v>
      </c>
      <c r="AY241" s="23" t="s">
        <v>137</v>
      </c>
      <c r="BE241" s="203">
        <f>IF(N241="základní",J241,0)</f>
        <v>0</v>
      </c>
      <c r="BF241" s="203">
        <f>IF(N241="snížená",J241,0)</f>
        <v>0</v>
      </c>
      <c r="BG241" s="203">
        <f>IF(N241="zákl. přenesená",J241,0)</f>
        <v>0</v>
      </c>
      <c r="BH241" s="203">
        <f>IF(N241="sníž. přenesená",J241,0)</f>
        <v>0</v>
      </c>
      <c r="BI241" s="203">
        <f>IF(N241="nulová",J241,0)</f>
        <v>0</v>
      </c>
      <c r="BJ241" s="23" t="s">
        <v>79</v>
      </c>
      <c r="BK241" s="203">
        <f>ROUND(I241*H241,2)</f>
        <v>0</v>
      </c>
      <c r="BL241" s="23" t="s">
        <v>303</v>
      </c>
      <c r="BM241" s="23" t="s">
        <v>541</v>
      </c>
    </row>
    <row r="242" spans="2:65" s="1" customFormat="1" ht="25.5" customHeight="1">
      <c r="B242" s="40"/>
      <c r="C242" s="192" t="s">
        <v>542</v>
      </c>
      <c r="D242" s="192" t="s">
        <v>140</v>
      </c>
      <c r="E242" s="193" t="s">
        <v>543</v>
      </c>
      <c r="F242" s="194" t="s">
        <v>544</v>
      </c>
      <c r="G242" s="195" t="s">
        <v>172</v>
      </c>
      <c r="H242" s="196">
        <v>1</v>
      </c>
      <c r="I242" s="197"/>
      <c r="J242" s="198">
        <f>ROUND(I242*H242,2)</f>
        <v>0</v>
      </c>
      <c r="K242" s="194" t="s">
        <v>155</v>
      </c>
      <c r="L242" s="60"/>
      <c r="M242" s="199" t="s">
        <v>21</v>
      </c>
      <c r="N242" s="200" t="s">
        <v>45</v>
      </c>
      <c r="O242" s="41"/>
      <c r="P242" s="201">
        <f>O242*H242</f>
        <v>0</v>
      </c>
      <c r="Q242" s="201">
        <v>2.5000000000000001E-4</v>
      </c>
      <c r="R242" s="201">
        <f>Q242*H242</f>
        <v>2.5000000000000001E-4</v>
      </c>
      <c r="S242" s="201">
        <v>0</v>
      </c>
      <c r="T242" s="202">
        <f>S242*H242</f>
        <v>0</v>
      </c>
      <c r="AR242" s="23" t="s">
        <v>303</v>
      </c>
      <c r="AT242" s="23" t="s">
        <v>140</v>
      </c>
      <c r="AU242" s="23" t="s">
        <v>83</v>
      </c>
      <c r="AY242" s="23" t="s">
        <v>137</v>
      </c>
      <c r="BE242" s="203">
        <f>IF(N242="základní",J242,0)</f>
        <v>0</v>
      </c>
      <c r="BF242" s="203">
        <f>IF(N242="snížená",J242,0)</f>
        <v>0</v>
      </c>
      <c r="BG242" s="203">
        <f>IF(N242="zákl. přenesená",J242,0)</f>
        <v>0</v>
      </c>
      <c r="BH242" s="203">
        <f>IF(N242="sníž. přenesená",J242,0)</f>
        <v>0</v>
      </c>
      <c r="BI242" s="203">
        <f>IF(N242="nulová",J242,0)</f>
        <v>0</v>
      </c>
      <c r="BJ242" s="23" t="s">
        <v>79</v>
      </c>
      <c r="BK242" s="203">
        <f>ROUND(I242*H242,2)</f>
        <v>0</v>
      </c>
      <c r="BL242" s="23" t="s">
        <v>303</v>
      </c>
      <c r="BM242" s="23" t="s">
        <v>545</v>
      </c>
    </row>
    <row r="243" spans="2:65" s="1" customFormat="1" ht="25.5" customHeight="1">
      <c r="B243" s="40"/>
      <c r="C243" s="192" t="s">
        <v>546</v>
      </c>
      <c r="D243" s="192" t="s">
        <v>140</v>
      </c>
      <c r="E243" s="193" t="s">
        <v>547</v>
      </c>
      <c r="F243" s="194" t="s">
        <v>548</v>
      </c>
      <c r="G243" s="195" t="s">
        <v>95</v>
      </c>
      <c r="H243" s="196">
        <v>3</v>
      </c>
      <c r="I243" s="197"/>
      <c r="J243" s="198">
        <f>ROUND(I243*H243,2)</f>
        <v>0</v>
      </c>
      <c r="K243" s="194" t="s">
        <v>155</v>
      </c>
      <c r="L243" s="60"/>
      <c r="M243" s="199" t="s">
        <v>21</v>
      </c>
      <c r="N243" s="200" t="s">
        <v>45</v>
      </c>
      <c r="O243" s="41"/>
      <c r="P243" s="201">
        <f>O243*H243</f>
        <v>0</v>
      </c>
      <c r="Q243" s="201">
        <v>2.1199999999999999E-3</v>
      </c>
      <c r="R243" s="201">
        <f>Q243*H243</f>
        <v>6.3599999999999993E-3</v>
      </c>
      <c r="S243" s="201">
        <v>0</v>
      </c>
      <c r="T243" s="202">
        <f>S243*H243</f>
        <v>0</v>
      </c>
      <c r="AR243" s="23" t="s">
        <v>303</v>
      </c>
      <c r="AT243" s="23" t="s">
        <v>140</v>
      </c>
      <c r="AU243" s="23" t="s">
        <v>83</v>
      </c>
      <c r="AY243" s="23" t="s">
        <v>137</v>
      </c>
      <c r="BE243" s="203">
        <f>IF(N243="základní",J243,0)</f>
        <v>0</v>
      </c>
      <c r="BF243" s="203">
        <f>IF(N243="snížená",J243,0)</f>
        <v>0</v>
      </c>
      <c r="BG243" s="203">
        <f>IF(N243="zákl. přenesená",J243,0)</f>
        <v>0</v>
      </c>
      <c r="BH243" s="203">
        <f>IF(N243="sníž. přenesená",J243,0)</f>
        <v>0</v>
      </c>
      <c r="BI243" s="203">
        <f>IF(N243="nulová",J243,0)</f>
        <v>0</v>
      </c>
      <c r="BJ243" s="23" t="s">
        <v>79</v>
      </c>
      <c r="BK243" s="203">
        <f>ROUND(I243*H243,2)</f>
        <v>0</v>
      </c>
      <c r="BL243" s="23" t="s">
        <v>303</v>
      </c>
      <c r="BM243" s="23" t="s">
        <v>549</v>
      </c>
    </row>
    <row r="244" spans="2:65" s="1" customFormat="1" ht="38.25" customHeight="1">
      <c r="B244" s="40"/>
      <c r="C244" s="192" t="s">
        <v>550</v>
      </c>
      <c r="D244" s="192" t="s">
        <v>140</v>
      </c>
      <c r="E244" s="193" t="s">
        <v>551</v>
      </c>
      <c r="F244" s="194" t="s">
        <v>552</v>
      </c>
      <c r="G244" s="195" t="s">
        <v>191</v>
      </c>
      <c r="H244" s="196">
        <v>0.312</v>
      </c>
      <c r="I244" s="197"/>
      <c r="J244" s="198">
        <f>ROUND(I244*H244,2)</f>
        <v>0</v>
      </c>
      <c r="K244" s="194" t="s">
        <v>155</v>
      </c>
      <c r="L244" s="60"/>
      <c r="M244" s="199" t="s">
        <v>21</v>
      </c>
      <c r="N244" s="200" t="s">
        <v>45</v>
      </c>
      <c r="O244" s="41"/>
      <c r="P244" s="201">
        <f>O244*H244</f>
        <v>0</v>
      </c>
      <c r="Q244" s="201">
        <v>0</v>
      </c>
      <c r="R244" s="201">
        <f>Q244*H244</f>
        <v>0</v>
      </c>
      <c r="S244" s="201">
        <v>0</v>
      </c>
      <c r="T244" s="202">
        <f>S244*H244</f>
        <v>0</v>
      </c>
      <c r="AR244" s="23" t="s">
        <v>303</v>
      </c>
      <c r="AT244" s="23" t="s">
        <v>140</v>
      </c>
      <c r="AU244" s="23" t="s">
        <v>83</v>
      </c>
      <c r="AY244" s="23" t="s">
        <v>137</v>
      </c>
      <c r="BE244" s="203">
        <f>IF(N244="základní",J244,0)</f>
        <v>0</v>
      </c>
      <c r="BF244" s="203">
        <f>IF(N244="snížená",J244,0)</f>
        <v>0</v>
      </c>
      <c r="BG244" s="203">
        <f>IF(N244="zákl. přenesená",J244,0)</f>
        <v>0</v>
      </c>
      <c r="BH244" s="203">
        <f>IF(N244="sníž. přenesená",J244,0)</f>
        <v>0</v>
      </c>
      <c r="BI244" s="203">
        <f>IF(N244="nulová",J244,0)</f>
        <v>0</v>
      </c>
      <c r="BJ244" s="23" t="s">
        <v>79</v>
      </c>
      <c r="BK244" s="203">
        <f>ROUND(I244*H244,2)</f>
        <v>0</v>
      </c>
      <c r="BL244" s="23" t="s">
        <v>303</v>
      </c>
      <c r="BM244" s="23" t="s">
        <v>553</v>
      </c>
    </row>
    <row r="245" spans="2:65" s="10" customFormat="1" ht="29.9" customHeight="1">
      <c r="B245" s="176"/>
      <c r="C245" s="177"/>
      <c r="D245" s="178" t="s">
        <v>73</v>
      </c>
      <c r="E245" s="190" t="s">
        <v>554</v>
      </c>
      <c r="F245" s="190" t="s">
        <v>555</v>
      </c>
      <c r="G245" s="177"/>
      <c r="H245" s="177"/>
      <c r="I245" s="180"/>
      <c r="J245" s="191">
        <f>BK245</f>
        <v>0</v>
      </c>
      <c r="K245" s="177"/>
      <c r="L245" s="182"/>
      <c r="M245" s="183"/>
      <c r="N245" s="184"/>
      <c r="O245" s="184"/>
      <c r="P245" s="185">
        <f>SUM(P246:P251)</f>
        <v>0</v>
      </c>
      <c r="Q245" s="184"/>
      <c r="R245" s="185">
        <f>SUM(R246:R251)</f>
        <v>1.7325E-2</v>
      </c>
      <c r="S245" s="184"/>
      <c r="T245" s="186">
        <f>SUM(T246:T251)</f>
        <v>0</v>
      </c>
      <c r="AR245" s="187" t="s">
        <v>83</v>
      </c>
      <c r="AT245" s="188" t="s">
        <v>73</v>
      </c>
      <c r="AU245" s="188" t="s">
        <v>79</v>
      </c>
      <c r="AY245" s="187" t="s">
        <v>137</v>
      </c>
      <c r="BK245" s="189">
        <f>SUM(BK246:BK251)</f>
        <v>0</v>
      </c>
    </row>
    <row r="246" spans="2:65" s="1" customFormat="1" ht="16.5" customHeight="1">
      <c r="B246" s="40"/>
      <c r="C246" s="192" t="s">
        <v>556</v>
      </c>
      <c r="D246" s="192" t="s">
        <v>140</v>
      </c>
      <c r="E246" s="193" t="s">
        <v>557</v>
      </c>
      <c r="F246" s="194" t="s">
        <v>558</v>
      </c>
      <c r="G246" s="195" t="s">
        <v>102</v>
      </c>
      <c r="H246" s="196">
        <v>52.5</v>
      </c>
      <c r="I246" s="197"/>
      <c r="J246" s="198">
        <f>ROUND(I246*H246,2)</f>
        <v>0</v>
      </c>
      <c r="K246" s="194" t="s">
        <v>155</v>
      </c>
      <c r="L246" s="60"/>
      <c r="M246" s="199" t="s">
        <v>21</v>
      </c>
      <c r="N246" s="200" t="s">
        <v>45</v>
      </c>
      <c r="O246" s="41"/>
      <c r="P246" s="201">
        <f>O246*H246</f>
        <v>0</v>
      </c>
      <c r="Q246" s="201">
        <v>2.0000000000000002E-5</v>
      </c>
      <c r="R246" s="201">
        <f>Q246*H246</f>
        <v>1.0500000000000002E-3</v>
      </c>
      <c r="S246" s="201">
        <v>0</v>
      </c>
      <c r="T246" s="202">
        <f>S246*H246</f>
        <v>0</v>
      </c>
      <c r="AR246" s="23" t="s">
        <v>303</v>
      </c>
      <c r="AT246" s="23" t="s">
        <v>140</v>
      </c>
      <c r="AU246" s="23" t="s">
        <v>83</v>
      </c>
      <c r="AY246" s="23" t="s">
        <v>137</v>
      </c>
      <c r="BE246" s="203">
        <f>IF(N246="základní",J246,0)</f>
        <v>0</v>
      </c>
      <c r="BF246" s="203">
        <f>IF(N246="snížená",J246,0)</f>
        <v>0</v>
      </c>
      <c r="BG246" s="203">
        <f>IF(N246="zákl. přenesená",J246,0)</f>
        <v>0</v>
      </c>
      <c r="BH246" s="203">
        <f>IF(N246="sníž. přenesená",J246,0)</f>
        <v>0</v>
      </c>
      <c r="BI246" s="203">
        <f>IF(N246="nulová",J246,0)</f>
        <v>0</v>
      </c>
      <c r="BJ246" s="23" t="s">
        <v>79</v>
      </c>
      <c r="BK246" s="203">
        <f>ROUND(I246*H246,2)</f>
        <v>0</v>
      </c>
      <c r="BL246" s="23" t="s">
        <v>303</v>
      </c>
      <c r="BM246" s="23" t="s">
        <v>559</v>
      </c>
    </row>
    <row r="247" spans="2:65" s="11" customFormat="1" ht="12">
      <c r="B247" s="204"/>
      <c r="C247" s="205"/>
      <c r="D247" s="206" t="s">
        <v>146</v>
      </c>
      <c r="E247" s="207" t="s">
        <v>21</v>
      </c>
      <c r="F247" s="208" t="s">
        <v>207</v>
      </c>
      <c r="G247" s="205"/>
      <c r="H247" s="209">
        <v>52.5</v>
      </c>
      <c r="I247" s="210"/>
      <c r="J247" s="205"/>
      <c r="K247" s="205"/>
      <c r="L247" s="211"/>
      <c r="M247" s="212"/>
      <c r="N247" s="213"/>
      <c r="O247" s="213"/>
      <c r="P247" s="213"/>
      <c r="Q247" s="213"/>
      <c r="R247" s="213"/>
      <c r="S247" s="213"/>
      <c r="T247" s="214"/>
      <c r="AT247" s="215" t="s">
        <v>146</v>
      </c>
      <c r="AU247" s="215" t="s">
        <v>83</v>
      </c>
      <c r="AV247" s="11" t="s">
        <v>83</v>
      </c>
      <c r="AW247" s="11" t="s">
        <v>37</v>
      </c>
      <c r="AX247" s="11" t="s">
        <v>79</v>
      </c>
      <c r="AY247" s="215" t="s">
        <v>137</v>
      </c>
    </row>
    <row r="248" spans="2:65" s="1" customFormat="1" ht="25.5" customHeight="1">
      <c r="B248" s="40"/>
      <c r="C248" s="192" t="s">
        <v>560</v>
      </c>
      <c r="D248" s="192" t="s">
        <v>140</v>
      </c>
      <c r="E248" s="193" t="s">
        <v>561</v>
      </c>
      <c r="F248" s="194" t="s">
        <v>562</v>
      </c>
      <c r="G248" s="195" t="s">
        <v>102</v>
      </c>
      <c r="H248" s="196">
        <v>52.5</v>
      </c>
      <c r="I248" s="197"/>
      <c r="J248" s="198">
        <f>ROUND(I248*H248,2)</f>
        <v>0</v>
      </c>
      <c r="K248" s="194" t="s">
        <v>155</v>
      </c>
      <c r="L248" s="60"/>
      <c r="M248" s="199" t="s">
        <v>21</v>
      </c>
      <c r="N248" s="200" t="s">
        <v>45</v>
      </c>
      <c r="O248" s="41"/>
      <c r="P248" s="201">
        <f>O248*H248</f>
        <v>0</v>
      </c>
      <c r="Q248" s="201">
        <v>1.6000000000000001E-4</v>
      </c>
      <c r="R248" s="201">
        <f>Q248*H248</f>
        <v>8.4000000000000012E-3</v>
      </c>
      <c r="S248" s="201">
        <v>0</v>
      </c>
      <c r="T248" s="202">
        <f>S248*H248</f>
        <v>0</v>
      </c>
      <c r="AR248" s="23" t="s">
        <v>303</v>
      </c>
      <c r="AT248" s="23" t="s">
        <v>140</v>
      </c>
      <c r="AU248" s="23" t="s">
        <v>83</v>
      </c>
      <c r="AY248" s="23" t="s">
        <v>137</v>
      </c>
      <c r="BE248" s="203">
        <f>IF(N248="základní",J248,0)</f>
        <v>0</v>
      </c>
      <c r="BF248" s="203">
        <f>IF(N248="snížená",J248,0)</f>
        <v>0</v>
      </c>
      <c r="BG248" s="203">
        <f>IF(N248="zákl. přenesená",J248,0)</f>
        <v>0</v>
      </c>
      <c r="BH248" s="203">
        <f>IF(N248="sníž. přenesená",J248,0)</f>
        <v>0</v>
      </c>
      <c r="BI248" s="203">
        <f>IF(N248="nulová",J248,0)</f>
        <v>0</v>
      </c>
      <c r="BJ248" s="23" t="s">
        <v>79</v>
      </c>
      <c r="BK248" s="203">
        <f>ROUND(I248*H248,2)</f>
        <v>0</v>
      </c>
      <c r="BL248" s="23" t="s">
        <v>303</v>
      </c>
      <c r="BM248" s="23" t="s">
        <v>563</v>
      </c>
    </row>
    <row r="249" spans="2:65" s="11" customFormat="1" ht="12">
      <c r="B249" s="204"/>
      <c r="C249" s="205"/>
      <c r="D249" s="206" t="s">
        <v>146</v>
      </c>
      <c r="E249" s="207" t="s">
        <v>21</v>
      </c>
      <c r="F249" s="208" t="s">
        <v>207</v>
      </c>
      <c r="G249" s="205"/>
      <c r="H249" s="209">
        <v>52.5</v>
      </c>
      <c r="I249" s="210"/>
      <c r="J249" s="205"/>
      <c r="K249" s="205"/>
      <c r="L249" s="211"/>
      <c r="M249" s="212"/>
      <c r="N249" s="213"/>
      <c r="O249" s="213"/>
      <c r="P249" s="213"/>
      <c r="Q249" s="213"/>
      <c r="R249" s="213"/>
      <c r="S249" s="213"/>
      <c r="T249" s="214"/>
      <c r="AT249" s="215" t="s">
        <v>146</v>
      </c>
      <c r="AU249" s="215" t="s">
        <v>83</v>
      </c>
      <c r="AV249" s="11" t="s">
        <v>83</v>
      </c>
      <c r="AW249" s="11" t="s">
        <v>37</v>
      </c>
      <c r="AX249" s="11" t="s">
        <v>79</v>
      </c>
      <c r="AY249" s="215" t="s">
        <v>137</v>
      </c>
    </row>
    <row r="250" spans="2:65" s="1" customFormat="1" ht="16.5" customHeight="1">
      <c r="B250" s="40"/>
      <c r="C250" s="192" t="s">
        <v>564</v>
      </c>
      <c r="D250" s="192" t="s">
        <v>140</v>
      </c>
      <c r="E250" s="193" t="s">
        <v>565</v>
      </c>
      <c r="F250" s="194" t="s">
        <v>566</v>
      </c>
      <c r="G250" s="195" t="s">
        <v>102</v>
      </c>
      <c r="H250" s="196">
        <v>52.5</v>
      </c>
      <c r="I250" s="197"/>
      <c r="J250" s="198">
        <f>ROUND(I250*H250,2)</f>
        <v>0</v>
      </c>
      <c r="K250" s="194" t="s">
        <v>155</v>
      </c>
      <c r="L250" s="60"/>
      <c r="M250" s="199" t="s">
        <v>21</v>
      </c>
      <c r="N250" s="200" t="s">
        <v>45</v>
      </c>
      <c r="O250" s="41"/>
      <c r="P250" s="201">
        <f>O250*H250</f>
        <v>0</v>
      </c>
      <c r="Q250" s="201">
        <v>1.4999999999999999E-4</v>
      </c>
      <c r="R250" s="201">
        <f>Q250*H250</f>
        <v>7.8750000000000001E-3</v>
      </c>
      <c r="S250" s="201">
        <v>0</v>
      </c>
      <c r="T250" s="202">
        <f>S250*H250</f>
        <v>0</v>
      </c>
      <c r="AR250" s="23" t="s">
        <v>303</v>
      </c>
      <c r="AT250" s="23" t="s">
        <v>140</v>
      </c>
      <c r="AU250" s="23" t="s">
        <v>83</v>
      </c>
      <c r="AY250" s="23" t="s">
        <v>137</v>
      </c>
      <c r="BE250" s="203">
        <f>IF(N250="základní",J250,0)</f>
        <v>0</v>
      </c>
      <c r="BF250" s="203">
        <f>IF(N250="snížená",J250,0)</f>
        <v>0</v>
      </c>
      <c r="BG250" s="203">
        <f>IF(N250="zákl. přenesená",J250,0)</f>
        <v>0</v>
      </c>
      <c r="BH250" s="203">
        <f>IF(N250="sníž. přenesená",J250,0)</f>
        <v>0</v>
      </c>
      <c r="BI250" s="203">
        <f>IF(N250="nulová",J250,0)</f>
        <v>0</v>
      </c>
      <c r="BJ250" s="23" t="s">
        <v>79</v>
      </c>
      <c r="BK250" s="203">
        <f>ROUND(I250*H250,2)</f>
        <v>0</v>
      </c>
      <c r="BL250" s="23" t="s">
        <v>303</v>
      </c>
      <c r="BM250" s="23" t="s">
        <v>567</v>
      </c>
    </row>
    <row r="251" spans="2:65" s="11" customFormat="1" ht="12">
      <c r="B251" s="204"/>
      <c r="C251" s="205"/>
      <c r="D251" s="206" t="s">
        <v>146</v>
      </c>
      <c r="E251" s="207" t="s">
        <v>21</v>
      </c>
      <c r="F251" s="208" t="s">
        <v>207</v>
      </c>
      <c r="G251" s="205"/>
      <c r="H251" s="209">
        <v>52.5</v>
      </c>
      <c r="I251" s="210"/>
      <c r="J251" s="205"/>
      <c r="K251" s="205"/>
      <c r="L251" s="211"/>
      <c r="M251" s="212"/>
      <c r="N251" s="213"/>
      <c r="O251" s="213"/>
      <c r="P251" s="213"/>
      <c r="Q251" s="213"/>
      <c r="R251" s="213"/>
      <c r="S251" s="213"/>
      <c r="T251" s="214"/>
      <c r="AT251" s="215" t="s">
        <v>146</v>
      </c>
      <c r="AU251" s="215" t="s">
        <v>83</v>
      </c>
      <c r="AV251" s="11" t="s">
        <v>83</v>
      </c>
      <c r="AW251" s="11" t="s">
        <v>37</v>
      </c>
      <c r="AX251" s="11" t="s">
        <v>79</v>
      </c>
      <c r="AY251" s="215" t="s">
        <v>137</v>
      </c>
    </row>
    <row r="252" spans="2:65" s="10" customFormat="1" ht="37.4" customHeight="1">
      <c r="B252" s="176"/>
      <c r="C252" s="177"/>
      <c r="D252" s="178" t="s">
        <v>73</v>
      </c>
      <c r="E252" s="179" t="s">
        <v>193</v>
      </c>
      <c r="F252" s="179" t="s">
        <v>194</v>
      </c>
      <c r="G252" s="177"/>
      <c r="H252" s="177"/>
      <c r="I252" s="180"/>
      <c r="J252" s="181">
        <f>BK252</f>
        <v>0</v>
      </c>
      <c r="K252" s="177"/>
      <c r="L252" s="182"/>
      <c r="M252" s="183"/>
      <c r="N252" s="184"/>
      <c r="O252" s="184"/>
      <c r="P252" s="185">
        <f>SUM(P253:P261)</f>
        <v>0</v>
      </c>
      <c r="Q252" s="184"/>
      <c r="R252" s="185">
        <f>SUM(R253:R261)</f>
        <v>0</v>
      </c>
      <c r="S252" s="184"/>
      <c r="T252" s="186">
        <f>SUM(T253:T261)</f>
        <v>0</v>
      </c>
      <c r="AR252" s="187" t="s">
        <v>144</v>
      </c>
      <c r="AT252" s="188" t="s">
        <v>73</v>
      </c>
      <c r="AU252" s="188" t="s">
        <v>74</v>
      </c>
      <c r="AY252" s="187" t="s">
        <v>137</v>
      </c>
      <c r="BK252" s="189">
        <f>SUM(BK253:BK261)</f>
        <v>0</v>
      </c>
    </row>
    <row r="253" spans="2:65" s="1" customFormat="1" ht="16.5" customHeight="1">
      <c r="B253" s="40"/>
      <c r="C253" s="192" t="s">
        <v>568</v>
      </c>
      <c r="D253" s="192" t="s">
        <v>140</v>
      </c>
      <c r="E253" s="193" t="s">
        <v>569</v>
      </c>
      <c r="F253" s="194" t="s">
        <v>570</v>
      </c>
      <c r="G253" s="195" t="s">
        <v>454</v>
      </c>
      <c r="H253" s="196">
        <v>1</v>
      </c>
      <c r="I253" s="197"/>
      <c r="J253" s="198">
        <f t="shared" ref="J253:J261" si="10">ROUND(I253*H253,2)</f>
        <v>0</v>
      </c>
      <c r="K253" s="194" t="s">
        <v>143</v>
      </c>
      <c r="L253" s="60"/>
      <c r="M253" s="199" t="s">
        <v>21</v>
      </c>
      <c r="N253" s="200" t="s">
        <v>45</v>
      </c>
      <c r="O253" s="41"/>
      <c r="P253" s="201">
        <f t="shared" ref="P253:P261" si="11">O253*H253</f>
        <v>0</v>
      </c>
      <c r="Q253" s="201">
        <v>0</v>
      </c>
      <c r="R253" s="201">
        <f t="shared" ref="R253:R261" si="12">Q253*H253</f>
        <v>0</v>
      </c>
      <c r="S253" s="201">
        <v>0</v>
      </c>
      <c r="T253" s="202">
        <f t="shared" ref="T253:T261" si="13">S253*H253</f>
        <v>0</v>
      </c>
      <c r="AR253" s="23" t="s">
        <v>198</v>
      </c>
      <c r="AT253" s="23" t="s">
        <v>140</v>
      </c>
      <c r="AU253" s="23" t="s">
        <v>79</v>
      </c>
      <c r="AY253" s="23" t="s">
        <v>137</v>
      </c>
      <c r="BE253" s="203">
        <f t="shared" ref="BE253:BE261" si="14">IF(N253="základní",J253,0)</f>
        <v>0</v>
      </c>
      <c r="BF253" s="203">
        <f t="shared" ref="BF253:BF261" si="15">IF(N253="snížená",J253,0)</f>
        <v>0</v>
      </c>
      <c r="BG253" s="203">
        <f t="shared" ref="BG253:BG261" si="16">IF(N253="zákl. přenesená",J253,0)</f>
        <v>0</v>
      </c>
      <c r="BH253" s="203">
        <f t="shared" ref="BH253:BH261" si="17">IF(N253="sníž. přenesená",J253,0)</f>
        <v>0</v>
      </c>
      <c r="BI253" s="203">
        <f t="shared" ref="BI253:BI261" si="18">IF(N253="nulová",J253,0)</f>
        <v>0</v>
      </c>
      <c r="BJ253" s="23" t="s">
        <v>79</v>
      </c>
      <c r="BK253" s="203">
        <f t="shared" ref="BK253:BK261" si="19">ROUND(I253*H253,2)</f>
        <v>0</v>
      </c>
      <c r="BL253" s="23" t="s">
        <v>198</v>
      </c>
      <c r="BM253" s="23" t="s">
        <v>571</v>
      </c>
    </row>
    <row r="254" spans="2:65" s="1" customFormat="1" ht="16.5" customHeight="1">
      <c r="B254" s="40"/>
      <c r="C254" s="192" t="s">
        <v>572</v>
      </c>
      <c r="D254" s="192" t="s">
        <v>140</v>
      </c>
      <c r="E254" s="193" t="s">
        <v>573</v>
      </c>
      <c r="F254" s="194" t="s">
        <v>574</v>
      </c>
      <c r="G254" s="195" t="s">
        <v>575</v>
      </c>
      <c r="H254" s="196">
        <v>1</v>
      </c>
      <c r="I254" s="197"/>
      <c r="J254" s="198">
        <f t="shared" si="10"/>
        <v>0</v>
      </c>
      <c r="K254" s="194" t="s">
        <v>143</v>
      </c>
      <c r="L254" s="60"/>
      <c r="M254" s="199" t="s">
        <v>21</v>
      </c>
      <c r="N254" s="200" t="s">
        <v>45</v>
      </c>
      <c r="O254" s="41"/>
      <c r="P254" s="201">
        <f t="shared" si="11"/>
        <v>0</v>
      </c>
      <c r="Q254" s="201">
        <v>0</v>
      </c>
      <c r="R254" s="201">
        <f t="shared" si="12"/>
        <v>0</v>
      </c>
      <c r="S254" s="201">
        <v>0</v>
      </c>
      <c r="T254" s="202">
        <f t="shared" si="13"/>
        <v>0</v>
      </c>
      <c r="AR254" s="23" t="s">
        <v>198</v>
      </c>
      <c r="AT254" s="23" t="s">
        <v>140</v>
      </c>
      <c r="AU254" s="23" t="s">
        <v>79</v>
      </c>
      <c r="AY254" s="23" t="s">
        <v>137</v>
      </c>
      <c r="BE254" s="203">
        <f t="shared" si="14"/>
        <v>0</v>
      </c>
      <c r="BF254" s="203">
        <f t="shared" si="15"/>
        <v>0</v>
      </c>
      <c r="BG254" s="203">
        <f t="shared" si="16"/>
        <v>0</v>
      </c>
      <c r="BH254" s="203">
        <f t="shared" si="17"/>
        <v>0</v>
      </c>
      <c r="BI254" s="203">
        <f t="shared" si="18"/>
        <v>0</v>
      </c>
      <c r="BJ254" s="23" t="s">
        <v>79</v>
      </c>
      <c r="BK254" s="203">
        <f t="shared" si="19"/>
        <v>0</v>
      </c>
      <c r="BL254" s="23" t="s">
        <v>198</v>
      </c>
      <c r="BM254" s="23" t="s">
        <v>576</v>
      </c>
    </row>
    <row r="255" spans="2:65" s="1" customFormat="1" ht="16.5" customHeight="1">
      <c r="B255" s="40"/>
      <c r="C255" s="192" t="s">
        <v>577</v>
      </c>
      <c r="D255" s="192" t="s">
        <v>140</v>
      </c>
      <c r="E255" s="193" t="s">
        <v>578</v>
      </c>
      <c r="F255" s="194" t="s">
        <v>579</v>
      </c>
      <c r="G255" s="195" t="s">
        <v>575</v>
      </c>
      <c r="H255" s="196">
        <v>1</v>
      </c>
      <c r="I255" s="197"/>
      <c r="J255" s="198">
        <f t="shared" si="10"/>
        <v>0</v>
      </c>
      <c r="K255" s="194" t="s">
        <v>143</v>
      </c>
      <c r="L255" s="60"/>
      <c r="M255" s="199" t="s">
        <v>21</v>
      </c>
      <c r="N255" s="200" t="s">
        <v>45</v>
      </c>
      <c r="O255" s="41"/>
      <c r="P255" s="201">
        <f t="shared" si="11"/>
        <v>0</v>
      </c>
      <c r="Q255" s="201">
        <v>0</v>
      </c>
      <c r="R255" s="201">
        <f t="shared" si="12"/>
        <v>0</v>
      </c>
      <c r="S255" s="201">
        <v>0</v>
      </c>
      <c r="T255" s="202">
        <f t="shared" si="13"/>
        <v>0</v>
      </c>
      <c r="AR255" s="23" t="s">
        <v>198</v>
      </c>
      <c r="AT255" s="23" t="s">
        <v>140</v>
      </c>
      <c r="AU255" s="23" t="s">
        <v>79</v>
      </c>
      <c r="AY255" s="23" t="s">
        <v>137</v>
      </c>
      <c r="BE255" s="203">
        <f t="shared" si="14"/>
        <v>0</v>
      </c>
      <c r="BF255" s="203">
        <f t="shared" si="15"/>
        <v>0</v>
      </c>
      <c r="BG255" s="203">
        <f t="shared" si="16"/>
        <v>0</v>
      </c>
      <c r="BH255" s="203">
        <f t="shared" si="17"/>
        <v>0</v>
      </c>
      <c r="BI255" s="203">
        <f t="shared" si="18"/>
        <v>0</v>
      </c>
      <c r="BJ255" s="23" t="s">
        <v>79</v>
      </c>
      <c r="BK255" s="203">
        <f t="shared" si="19"/>
        <v>0</v>
      </c>
      <c r="BL255" s="23" t="s">
        <v>198</v>
      </c>
      <c r="BM255" s="23" t="s">
        <v>580</v>
      </c>
    </row>
    <row r="256" spans="2:65" s="1" customFormat="1" ht="16.5" customHeight="1">
      <c r="B256" s="40"/>
      <c r="C256" s="192" t="s">
        <v>581</v>
      </c>
      <c r="D256" s="192" t="s">
        <v>140</v>
      </c>
      <c r="E256" s="193" t="s">
        <v>582</v>
      </c>
      <c r="F256" s="194" t="s">
        <v>583</v>
      </c>
      <c r="G256" s="195" t="s">
        <v>575</v>
      </c>
      <c r="H256" s="196">
        <v>1</v>
      </c>
      <c r="I256" s="197"/>
      <c r="J256" s="198">
        <f t="shared" si="10"/>
        <v>0</v>
      </c>
      <c r="K256" s="194" t="s">
        <v>143</v>
      </c>
      <c r="L256" s="60"/>
      <c r="M256" s="199" t="s">
        <v>21</v>
      </c>
      <c r="N256" s="200" t="s">
        <v>45</v>
      </c>
      <c r="O256" s="41"/>
      <c r="P256" s="201">
        <f t="shared" si="11"/>
        <v>0</v>
      </c>
      <c r="Q256" s="201">
        <v>0</v>
      </c>
      <c r="R256" s="201">
        <f t="shared" si="12"/>
        <v>0</v>
      </c>
      <c r="S256" s="201">
        <v>0</v>
      </c>
      <c r="T256" s="202">
        <f t="shared" si="13"/>
        <v>0</v>
      </c>
      <c r="AR256" s="23" t="s">
        <v>198</v>
      </c>
      <c r="AT256" s="23" t="s">
        <v>140</v>
      </c>
      <c r="AU256" s="23" t="s">
        <v>79</v>
      </c>
      <c r="AY256" s="23" t="s">
        <v>137</v>
      </c>
      <c r="BE256" s="203">
        <f t="shared" si="14"/>
        <v>0</v>
      </c>
      <c r="BF256" s="203">
        <f t="shared" si="15"/>
        <v>0</v>
      </c>
      <c r="BG256" s="203">
        <f t="shared" si="16"/>
        <v>0</v>
      </c>
      <c r="BH256" s="203">
        <f t="shared" si="17"/>
        <v>0</v>
      </c>
      <c r="BI256" s="203">
        <f t="shared" si="18"/>
        <v>0</v>
      </c>
      <c r="BJ256" s="23" t="s">
        <v>79</v>
      </c>
      <c r="BK256" s="203">
        <f t="shared" si="19"/>
        <v>0</v>
      </c>
      <c r="BL256" s="23" t="s">
        <v>198</v>
      </c>
      <c r="BM256" s="23" t="s">
        <v>584</v>
      </c>
    </row>
    <row r="257" spans="2:65" s="1" customFormat="1" ht="16.5" customHeight="1">
      <c r="B257" s="40"/>
      <c r="C257" s="192" t="s">
        <v>585</v>
      </c>
      <c r="D257" s="192" t="s">
        <v>140</v>
      </c>
      <c r="E257" s="193" t="s">
        <v>586</v>
      </c>
      <c r="F257" s="194" t="s">
        <v>587</v>
      </c>
      <c r="G257" s="195" t="s">
        <v>575</v>
      </c>
      <c r="H257" s="196">
        <v>1</v>
      </c>
      <c r="I257" s="197"/>
      <c r="J257" s="198">
        <f t="shared" si="10"/>
        <v>0</v>
      </c>
      <c r="K257" s="194" t="s">
        <v>143</v>
      </c>
      <c r="L257" s="60"/>
      <c r="M257" s="199" t="s">
        <v>21</v>
      </c>
      <c r="N257" s="200" t="s">
        <v>45</v>
      </c>
      <c r="O257" s="41"/>
      <c r="P257" s="201">
        <f t="shared" si="11"/>
        <v>0</v>
      </c>
      <c r="Q257" s="201">
        <v>0</v>
      </c>
      <c r="R257" s="201">
        <f t="shared" si="12"/>
        <v>0</v>
      </c>
      <c r="S257" s="201">
        <v>0</v>
      </c>
      <c r="T257" s="202">
        <f t="shared" si="13"/>
        <v>0</v>
      </c>
      <c r="AR257" s="23" t="s">
        <v>198</v>
      </c>
      <c r="AT257" s="23" t="s">
        <v>140</v>
      </c>
      <c r="AU257" s="23" t="s">
        <v>79</v>
      </c>
      <c r="AY257" s="23" t="s">
        <v>137</v>
      </c>
      <c r="BE257" s="203">
        <f t="shared" si="14"/>
        <v>0</v>
      </c>
      <c r="BF257" s="203">
        <f t="shared" si="15"/>
        <v>0</v>
      </c>
      <c r="BG257" s="203">
        <f t="shared" si="16"/>
        <v>0</v>
      </c>
      <c r="BH257" s="203">
        <f t="shared" si="17"/>
        <v>0</v>
      </c>
      <c r="BI257" s="203">
        <f t="shared" si="18"/>
        <v>0</v>
      </c>
      <c r="BJ257" s="23" t="s">
        <v>79</v>
      </c>
      <c r="BK257" s="203">
        <f t="shared" si="19"/>
        <v>0</v>
      </c>
      <c r="BL257" s="23" t="s">
        <v>198</v>
      </c>
      <c r="BM257" s="23" t="s">
        <v>588</v>
      </c>
    </row>
    <row r="258" spans="2:65" s="1" customFormat="1" ht="16.5" customHeight="1">
      <c r="B258" s="40"/>
      <c r="C258" s="192" t="s">
        <v>589</v>
      </c>
      <c r="D258" s="192" t="s">
        <v>140</v>
      </c>
      <c r="E258" s="193" t="s">
        <v>590</v>
      </c>
      <c r="F258" s="194" t="s">
        <v>591</v>
      </c>
      <c r="G258" s="195" t="s">
        <v>575</v>
      </c>
      <c r="H258" s="196">
        <v>1</v>
      </c>
      <c r="I258" s="197"/>
      <c r="J258" s="198">
        <f t="shared" si="10"/>
        <v>0</v>
      </c>
      <c r="K258" s="194" t="s">
        <v>143</v>
      </c>
      <c r="L258" s="60"/>
      <c r="M258" s="199" t="s">
        <v>21</v>
      </c>
      <c r="N258" s="200" t="s">
        <v>45</v>
      </c>
      <c r="O258" s="41"/>
      <c r="P258" s="201">
        <f t="shared" si="11"/>
        <v>0</v>
      </c>
      <c r="Q258" s="201">
        <v>0</v>
      </c>
      <c r="R258" s="201">
        <f t="shared" si="12"/>
        <v>0</v>
      </c>
      <c r="S258" s="201">
        <v>0</v>
      </c>
      <c r="T258" s="202">
        <f t="shared" si="13"/>
        <v>0</v>
      </c>
      <c r="AR258" s="23" t="s">
        <v>198</v>
      </c>
      <c r="AT258" s="23" t="s">
        <v>140</v>
      </c>
      <c r="AU258" s="23" t="s">
        <v>79</v>
      </c>
      <c r="AY258" s="23" t="s">
        <v>137</v>
      </c>
      <c r="BE258" s="203">
        <f t="shared" si="14"/>
        <v>0</v>
      </c>
      <c r="BF258" s="203">
        <f t="shared" si="15"/>
        <v>0</v>
      </c>
      <c r="BG258" s="203">
        <f t="shared" si="16"/>
        <v>0</v>
      </c>
      <c r="BH258" s="203">
        <f t="shared" si="17"/>
        <v>0</v>
      </c>
      <c r="BI258" s="203">
        <f t="shared" si="18"/>
        <v>0</v>
      </c>
      <c r="BJ258" s="23" t="s">
        <v>79</v>
      </c>
      <c r="BK258" s="203">
        <f t="shared" si="19"/>
        <v>0</v>
      </c>
      <c r="BL258" s="23" t="s">
        <v>198</v>
      </c>
      <c r="BM258" s="23" t="s">
        <v>592</v>
      </c>
    </row>
    <row r="259" spans="2:65" s="1" customFormat="1" ht="16.5" customHeight="1">
      <c r="B259" s="40"/>
      <c r="C259" s="192" t="s">
        <v>593</v>
      </c>
      <c r="D259" s="192" t="s">
        <v>140</v>
      </c>
      <c r="E259" s="193" t="s">
        <v>594</v>
      </c>
      <c r="F259" s="194" t="s">
        <v>595</v>
      </c>
      <c r="G259" s="195" t="s">
        <v>575</v>
      </c>
      <c r="H259" s="196">
        <v>1</v>
      </c>
      <c r="I259" s="197"/>
      <c r="J259" s="198">
        <f t="shared" si="10"/>
        <v>0</v>
      </c>
      <c r="K259" s="194" t="s">
        <v>143</v>
      </c>
      <c r="L259" s="60"/>
      <c r="M259" s="199" t="s">
        <v>21</v>
      </c>
      <c r="N259" s="200" t="s">
        <v>45</v>
      </c>
      <c r="O259" s="41"/>
      <c r="P259" s="201">
        <f t="shared" si="11"/>
        <v>0</v>
      </c>
      <c r="Q259" s="201">
        <v>0</v>
      </c>
      <c r="R259" s="201">
        <f t="shared" si="12"/>
        <v>0</v>
      </c>
      <c r="S259" s="201">
        <v>0</v>
      </c>
      <c r="T259" s="202">
        <f t="shared" si="13"/>
        <v>0</v>
      </c>
      <c r="AR259" s="23" t="s">
        <v>198</v>
      </c>
      <c r="AT259" s="23" t="s">
        <v>140</v>
      </c>
      <c r="AU259" s="23" t="s">
        <v>79</v>
      </c>
      <c r="AY259" s="23" t="s">
        <v>137</v>
      </c>
      <c r="BE259" s="203">
        <f t="shared" si="14"/>
        <v>0</v>
      </c>
      <c r="BF259" s="203">
        <f t="shared" si="15"/>
        <v>0</v>
      </c>
      <c r="BG259" s="203">
        <f t="shared" si="16"/>
        <v>0</v>
      </c>
      <c r="BH259" s="203">
        <f t="shared" si="17"/>
        <v>0</v>
      </c>
      <c r="BI259" s="203">
        <f t="shared" si="18"/>
        <v>0</v>
      </c>
      <c r="BJ259" s="23" t="s">
        <v>79</v>
      </c>
      <c r="BK259" s="203">
        <f t="shared" si="19"/>
        <v>0</v>
      </c>
      <c r="BL259" s="23" t="s">
        <v>198</v>
      </c>
      <c r="BM259" s="23" t="s">
        <v>596</v>
      </c>
    </row>
    <row r="260" spans="2:65" s="1" customFormat="1" ht="16.5" customHeight="1">
      <c r="B260" s="40"/>
      <c r="C260" s="192" t="s">
        <v>597</v>
      </c>
      <c r="D260" s="192" t="s">
        <v>140</v>
      </c>
      <c r="E260" s="193" t="s">
        <v>598</v>
      </c>
      <c r="F260" s="194" t="s">
        <v>599</v>
      </c>
      <c r="G260" s="195" t="s">
        <v>454</v>
      </c>
      <c r="H260" s="196">
        <v>2</v>
      </c>
      <c r="I260" s="197"/>
      <c r="J260" s="198">
        <f t="shared" si="10"/>
        <v>0</v>
      </c>
      <c r="K260" s="194" t="s">
        <v>143</v>
      </c>
      <c r="L260" s="60"/>
      <c r="M260" s="199" t="s">
        <v>21</v>
      </c>
      <c r="N260" s="200" t="s">
        <v>45</v>
      </c>
      <c r="O260" s="41"/>
      <c r="P260" s="201">
        <f t="shared" si="11"/>
        <v>0</v>
      </c>
      <c r="Q260" s="201">
        <v>0</v>
      </c>
      <c r="R260" s="201">
        <f t="shared" si="12"/>
        <v>0</v>
      </c>
      <c r="S260" s="201">
        <v>0</v>
      </c>
      <c r="T260" s="202">
        <f t="shared" si="13"/>
        <v>0</v>
      </c>
      <c r="AR260" s="23" t="s">
        <v>198</v>
      </c>
      <c r="AT260" s="23" t="s">
        <v>140</v>
      </c>
      <c r="AU260" s="23" t="s">
        <v>79</v>
      </c>
      <c r="AY260" s="23" t="s">
        <v>137</v>
      </c>
      <c r="BE260" s="203">
        <f t="shared" si="14"/>
        <v>0</v>
      </c>
      <c r="BF260" s="203">
        <f t="shared" si="15"/>
        <v>0</v>
      </c>
      <c r="BG260" s="203">
        <f t="shared" si="16"/>
        <v>0</v>
      </c>
      <c r="BH260" s="203">
        <f t="shared" si="17"/>
        <v>0</v>
      </c>
      <c r="BI260" s="203">
        <f t="shared" si="18"/>
        <v>0</v>
      </c>
      <c r="BJ260" s="23" t="s">
        <v>79</v>
      </c>
      <c r="BK260" s="203">
        <f t="shared" si="19"/>
        <v>0</v>
      </c>
      <c r="BL260" s="23" t="s">
        <v>198</v>
      </c>
      <c r="BM260" s="23" t="s">
        <v>600</v>
      </c>
    </row>
    <row r="261" spans="2:65" s="1" customFormat="1" ht="16.5" customHeight="1">
      <c r="B261" s="40"/>
      <c r="C261" s="192" t="s">
        <v>601</v>
      </c>
      <c r="D261" s="192" t="s">
        <v>140</v>
      </c>
      <c r="E261" s="193" t="s">
        <v>602</v>
      </c>
      <c r="F261" s="194" t="s">
        <v>603</v>
      </c>
      <c r="G261" s="195" t="s">
        <v>454</v>
      </c>
      <c r="H261" s="196">
        <v>2</v>
      </c>
      <c r="I261" s="197"/>
      <c r="J261" s="198">
        <f t="shared" si="10"/>
        <v>0</v>
      </c>
      <c r="K261" s="194" t="s">
        <v>143</v>
      </c>
      <c r="L261" s="60"/>
      <c r="M261" s="199" t="s">
        <v>21</v>
      </c>
      <c r="N261" s="200" t="s">
        <v>45</v>
      </c>
      <c r="O261" s="41"/>
      <c r="P261" s="201">
        <f t="shared" si="11"/>
        <v>0</v>
      </c>
      <c r="Q261" s="201">
        <v>0</v>
      </c>
      <c r="R261" s="201">
        <f t="shared" si="12"/>
        <v>0</v>
      </c>
      <c r="S261" s="201">
        <v>0</v>
      </c>
      <c r="T261" s="202">
        <f t="shared" si="13"/>
        <v>0</v>
      </c>
      <c r="AR261" s="23" t="s">
        <v>198</v>
      </c>
      <c r="AT261" s="23" t="s">
        <v>140</v>
      </c>
      <c r="AU261" s="23" t="s">
        <v>79</v>
      </c>
      <c r="AY261" s="23" t="s">
        <v>137</v>
      </c>
      <c r="BE261" s="203">
        <f t="shared" si="14"/>
        <v>0</v>
      </c>
      <c r="BF261" s="203">
        <f t="shared" si="15"/>
        <v>0</v>
      </c>
      <c r="BG261" s="203">
        <f t="shared" si="16"/>
        <v>0</v>
      </c>
      <c r="BH261" s="203">
        <f t="shared" si="17"/>
        <v>0</v>
      </c>
      <c r="BI261" s="203">
        <f t="shared" si="18"/>
        <v>0</v>
      </c>
      <c r="BJ261" s="23" t="s">
        <v>79</v>
      </c>
      <c r="BK261" s="203">
        <f t="shared" si="19"/>
        <v>0</v>
      </c>
      <c r="BL261" s="23" t="s">
        <v>198</v>
      </c>
      <c r="BM261" s="23" t="s">
        <v>604</v>
      </c>
    </row>
    <row r="262" spans="2:65" s="10" customFormat="1" ht="37.4" customHeight="1">
      <c r="B262" s="176"/>
      <c r="C262" s="177"/>
      <c r="D262" s="178" t="s">
        <v>73</v>
      </c>
      <c r="E262" s="179" t="s">
        <v>605</v>
      </c>
      <c r="F262" s="179" t="s">
        <v>606</v>
      </c>
      <c r="G262" s="177"/>
      <c r="H262" s="177"/>
      <c r="I262" s="180"/>
      <c r="J262" s="181">
        <f>BK262</f>
        <v>0</v>
      </c>
      <c r="K262" s="177"/>
      <c r="L262" s="182"/>
      <c r="M262" s="183"/>
      <c r="N262" s="184"/>
      <c r="O262" s="184"/>
      <c r="P262" s="185">
        <f>P263</f>
        <v>0</v>
      </c>
      <c r="Q262" s="184"/>
      <c r="R262" s="185">
        <f>R263</f>
        <v>0</v>
      </c>
      <c r="S262" s="184"/>
      <c r="T262" s="186">
        <f>T263</f>
        <v>0</v>
      </c>
      <c r="AR262" s="187" t="s">
        <v>138</v>
      </c>
      <c r="AT262" s="188" t="s">
        <v>73</v>
      </c>
      <c r="AU262" s="188" t="s">
        <v>74</v>
      </c>
      <c r="AY262" s="187" t="s">
        <v>137</v>
      </c>
      <c r="BK262" s="189">
        <f>BK263</f>
        <v>0</v>
      </c>
    </row>
    <row r="263" spans="2:65" s="10" customFormat="1" ht="19.899999999999999" customHeight="1">
      <c r="B263" s="176"/>
      <c r="C263" s="177"/>
      <c r="D263" s="178" t="s">
        <v>73</v>
      </c>
      <c r="E263" s="190" t="s">
        <v>607</v>
      </c>
      <c r="F263" s="190" t="s">
        <v>608</v>
      </c>
      <c r="G263" s="177"/>
      <c r="H263" s="177"/>
      <c r="I263" s="180"/>
      <c r="J263" s="191">
        <f>BK263</f>
        <v>0</v>
      </c>
      <c r="K263" s="177"/>
      <c r="L263" s="182"/>
      <c r="M263" s="183"/>
      <c r="N263" s="184"/>
      <c r="O263" s="184"/>
      <c r="P263" s="185">
        <f>P264</f>
        <v>0</v>
      </c>
      <c r="Q263" s="184"/>
      <c r="R263" s="185">
        <f>R264</f>
        <v>0</v>
      </c>
      <c r="S263" s="184"/>
      <c r="T263" s="186">
        <f>T264</f>
        <v>0</v>
      </c>
      <c r="AR263" s="187" t="s">
        <v>138</v>
      </c>
      <c r="AT263" s="188" t="s">
        <v>73</v>
      </c>
      <c r="AU263" s="188" t="s">
        <v>79</v>
      </c>
      <c r="AY263" s="187" t="s">
        <v>137</v>
      </c>
      <c r="BK263" s="189">
        <f>BK264</f>
        <v>0</v>
      </c>
    </row>
    <row r="264" spans="2:65" s="1" customFormat="1" ht="16.5" customHeight="1">
      <c r="B264" s="40"/>
      <c r="C264" s="192" t="s">
        <v>609</v>
      </c>
      <c r="D264" s="192" t="s">
        <v>140</v>
      </c>
      <c r="E264" s="193" t="s">
        <v>610</v>
      </c>
      <c r="F264" s="194" t="s">
        <v>611</v>
      </c>
      <c r="G264" s="195" t="s">
        <v>612</v>
      </c>
      <c r="H264" s="196">
        <v>1</v>
      </c>
      <c r="I264" s="197"/>
      <c r="J264" s="198">
        <f>ROUND(I264*H264,2)</f>
        <v>0</v>
      </c>
      <c r="K264" s="194" t="s">
        <v>143</v>
      </c>
      <c r="L264" s="60"/>
      <c r="M264" s="199" t="s">
        <v>21</v>
      </c>
      <c r="N264" s="237" t="s">
        <v>45</v>
      </c>
      <c r="O264" s="238"/>
      <c r="P264" s="239">
        <f>O264*H264</f>
        <v>0</v>
      </c>
      <c r="Q264" s="239">
        <v>0</v>
      </c>
      <c r="R264" s="239">
        <f>Q264*H264</f>
        <v>0</v>
      </c>
      <c r="S264" s="239">
        <v>0</v>
      </c>
      <c r="T264" s="240">
        <f>S264*H264</f>
        <v>0</v>
      </c>
      <c r="AR264" s="23" t="s">
        <v>613</v>
      </c>
      <c r="AT264" s="23" t="s">
        <v>140</v>
      </c>
      <c r="AU264" s="23" t="s">
        <v>83</v>
      </c>
      <c r="AY264" s="23" t="s">
        <v>137</v>
      </c>
      <c r="BE264" s="203">
        <f>IF(N264="základní",J264,0)</f>
        <v>0</v>
      </c>
      <c r="BF264" s="203">
        <f>IF(N264="snížená",J264,0)</f>
        <v>0</v>
      </c>
      <c r="BG264" s="203">
        <f>IF(N264="zákl. přenesená",J264,0)</f>
        <v>0</v>
      </c>
      <c r="BH264" s="203">
        <f>IF(N264="sníž. přenesená",J264,0)</f>
        <v>0</v>
      </c>
      <c r="BI264" s="203">
        <f>IF(N264="nulová",J264,0)</f>
        <v>0</v>
      </c>
      <c r="BJ264" s="23" t="s">
        <v>79</v>
      </c>
      <c r="BK264" s="203">
        <f>ROUND(I264*H264,2)</f>
        <v>0</v>
      </c>
      <c r="BL264" s="23" t="s">
        <v>613</v>
      </c>
      <c r="BM264" s="23" t="s">
        <v>614</v>
      </c>
    </row>
    <row r="265" spans="2:65" s="1" customFormat="1" ht="7" customHeight="1">
      <c r="B265" s="55"/>
      <c r="C265" s="56"/>
      <c r="D265" s="56"/>
      <c r="E265" s="56"/>
      <c r="F265" s="56"/>
      <c r="G265" s="56"/>
      <c r="H265" s="56"/>
      <c r="I265" s="139"/>
      <c r="J265" s="56"/>
      <c r="K265" s="56"/>
      <c r="L265" s="60"/>
    </row>
  </sheetData>
  <sheetProtection algorithmName="SHA-512" hashValue="TcSGS4FjC3hPF68MG6PNZwUzelGJxWPBTTmEJBaXALQIsrOx96xe8LKhOOVmDzWEBSRK6L8JUhUrUDMGymjLow==" saltValue="M0tIxzHteU9UCCXxXF+Se3oGdqm0tP0gmaq3VStmT7PZNt8wOYzW6VsabuYf6hQJ15jw9zSA24v6w7o6w5wbUg==" spinCount="100000" sheet="1" objects="1" scenarios="1" formatColumns="0" formatRows="0" autoFilter="0"/>
  <autoFilter ref="C92:K264"/>
  <mergeCells count="10">
    <mergeCell ref="J51:J52"/>
    <mergeCell ref="E83:H83"/>
    <mergeCell ref="E85:H8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36"/>
  <sheetViews>
    <sheetView showGridLines="0" workbookViewId="0">
      <pane ySplit="1" topLeftCell="A2" activePane="bottomLeft" state="frozen"/>
      <selection pane="bottomLeft"/>
    </sheetView>
  </sheetViews>
  <sheetFormatPr defaultRowHeight="14.5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9" width="12.625" style="110" customWidth="1"/>
    <col min="10" max="10" width="23.5" customWidth="1"/>
    <col min="11" max="11" width="15.5" customWidth="1"/>
    <col min="13" max="18" width="9.375" hidden="1"/>
    <col min="19" max="19" width="8.125" hidden="1" customWidth="1"/>
    <col min="20" max="20" width="29.625" hidden="1" customWidth="1"/>
    <col min="21" max="21" width="16.375" hidden="1" customWidth="1"/>
    <col min="22" max="22" width="12.375" customWidth="1"/>
    <col min="23" max="23" width="16.375" customWidth="1"/>
    <col min="24" max="24" width="12.375" customWidth="1"/>
    <col min="25" max="25" width="15" customWidth="1"/>
    <col min="26" max="26" width="11" customWidth="1"/>
    <col min="27" max="27" width="15" customWidth="1"/>
    <col min="28" max="28" width="16.37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88</v>
      </c>
      <c r="G1" s="378" t="s">
        <v>89</v>
      </c>
      <c r="H1" s="378"/>
      <c r="I1" s="114"/>
      <c r="J1" s="113" t="s">
        <v>90</v>
      </c>
      <c r="K1" s="112" t="s">
        <v>91</v>
      </c>
      <c r="L1" s="113" t="s">
        <v>92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7" customHeight="1"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AT2" s="23" t="s">
        <v>87</v>
      </c>
      <c r="AZ2" s="115" t="s">
        <v>615</v>
      </c>
      <c r="BA2" s="115" t="s">
        <v>616</v>
      </c>
      <c r="BB2" s="115" t="s">
        <v>215</v>
      </c>
      <c r="BC2" s="115" t="s">
        <v>617</v>
      </c>
      <c r="BD2" s="115" t="s">
        <v>97</v>
      </c>
    </row>
    <row r="3" spans="1:70" ht="7" customHeight="1">
      <c r="B3" s="24"/>
      <c r="C3" s="25"/>
      <c r="D3" s="25"/>
      <c r="E3" s="25"/>
      <c r="F3" s="25"/>
      <c r="G3" s="25"/>
      <c r="H3" s="25"/>
      <c r="I3" s="116"/>
      <c r="J3" s="25"/>
      <c r="K3" s="26"/>
      <c r="AT3" s="23" t="s">
        <v>83</v>
      </c>
      <c r="AZ3" s="115" t="s">
        <v>618</v>
      </c>
      <c r="BA3" s="115" t="s">
        <v>619</v>
      </c>
      <c r="BB3" s="115" t="s">
        <v>215</v>
      </c>
      <c r="BC3" s="115" t="s">
        <v>620</v>
      </c>
      <c r="BD3" s="115" t="s">
        <v>97</v>
      </c>
    </row>
    <row r="4" spans="1:70" ht="37" customHeight="1">
      <c r="B4" s="27"/>
      <c r="C4" s="28"/>
      <c r="D4" s="29" t="s">
        <v>99</v>
      </c>
      <c r="E4" s="28"/>
      <c r="F4" s="28"/>
      <c r="G4" s="28"/>
      <c r="H4" s="28"/>
      <c r="I4" s="117"/>
      <c r="J4" s="28"/>
      <c r="K4" s="30"/>
      <c r="M4" s="31" t="s">
        <v>12</v>
      </c>
      <c r="AT4" s="23" t="s">
        <v>6</v>
      </c>
      <c r="AZ4" s="115" t="s">
        <v>621</v>
      </c>
      <c r="BA4" s="115" t="s">
        <v>622</v>
      </c>
      <c r="BB4" s="115" t="s">
        <v>215</v>
      </c>
      <c r="BC4" s="115" t="s">
        <v>623</v>
      </c>
      <c r="BD4" s="115" t="s">
        <v>97</v>
      </c>
    </row>
    <row r="5" spans="1:70" ht="7" customHeight="1">
      <c r="B5" s="27"/>
      <c r="C5" s="28"/>
      <c r="D5" s="28"/>
      <c r="E5" s="28"/>
      <c r="F5" s="28"/>
      <c r="G5" s="28"/>
      <c r="H5" s="28"/>
      <c r="I5" s="117"/>
      <c r="J5" s="28"/>
      <c r="K5" s="30"/>
      <c r="AZ5" s="115" t="s">
        <v>624</v>
      </c>
      <c r="BA5" s="115" t="s">
        <v>625</v>
      </c>
      <c r="BB5" s="115" t="s">
        <v>215</v>
      </c>
      <c r="BC5" s="115" t="s">
        <v>626</v>
      </c>
      <c r="BD5" s="115" t="s">
        <v>97</v>
      </c>
    </row>
    <row r="6" spans="1:70" ht="12">
      <c r="B6" s="27"/>
      <c r="C6" s="28"/>
      <c r="D6" s="36" t="s">
        <v>18</v>
      </c>
      <c r="E6" s="28"/>
      <c r="F6" s="28"/>
      <c r="G6" s="28"/>
      <c r="H6" s="28"/>
      <c r="I6" s="117"/>
      <c r="J6" s="28"/>
      <c r="K6" s="30"/>
      <c r="AZ6" s="115" t="s">
        <v>627</v>
      </c>
      <c r="BA6" s="115" t="s">
        <v>628</v>
      </c>
      <c r="BB6" s="115" t="s">
        <v>215</v>
      </c>
      <c r="BC6" s="115" t="s">
        <v>629</v>
      </c>
      <c r="BD6" s="115" t="s">
        <v>97</v>
      </c>
    </row>
    <row r="7" spans="1:70" ht="16.5" customHeight="1">
      <c r="B7" s="27"/>
      <c r="C7" s="28"/>
      <c r="D7" s="28"/>
      <c r="E7" s="370" t="str">
        <f>'Rekapitulace stavby'!K6</f>
        <v>VÍCEÚČELOVÉ SPORTOVNÍ HŘIŠTĚ V OBCI DOUBRAVA</v>
      </c>
      <c r="F7" s="371"/>
      <c r="G7" s="371"/>
      <c r="H7" s="371"/>
      <c r="I7" s="117"/>
      <c r="J7" s="28"/>
      <c r="K7" s="30"/>
      <c r="AZ7" s="115" t="s">
        <v>630</v>
      </c>
      <c r="BA7" s="115" t="s">
        <v>631</v>
      </c>
      <c r="BB7" s="115" t="s">
        <v>215</v>
      </c>
      <c r="BC7" s="115" t="s">
        <v>632</v>
      </c>
      <c r="BD7" s="115" t="s">
        <v>97</v>
      </c>
    </row>
    <row r="8" spans="1:70" s="1" customFormat="1" ht="12">
      <c r="B8" s="40"/>
      <c r="C8" s="41"/>
      <c r="D8" s="36" t="s">
        <v>109</v>
      </c>
      <c r="E8" s="41"/>
      <c r="F8" s="41"/>
      <c r="G8" s="41"/>
      <c r="H8" s="41"/>
      <c r="I8" s="118"/>
      <c r="J8" s="41"/>
      <c r="K8" s="44"/>
      <c r="AZ8" s="115" t="s">
        <v>633</v>
      </c>
      <c r="BA8" s="115" t="s">
        <v>634</v>
      </c>
      <c r="BB8" s="115" t="s">
        <v>95</v>
      </c>
      <c r="BC8" s="115" t="s">
        <v>635</v>
      </c>
      <c r="BD8" s="115" t="s">
        <v>97</v>
      </c>
    </row>
    <row r="9" spans="1:70" s="1" customFormat="1" ht="37" customHeight="1">
      <c r="B9" s="40"/>
      <c r="C9" s="41"/>
      <c r="D9" s="41"/>
      <c r="E9" s="372" t="s">
        <v>636</v>
      </c>
      <c r="F9" s="373"/>
      <c r="G9" s="373"/>
      <c r="H9" s="373"/>
      <c r="I9" s="118"/>
      <c r="J9" s="41"/>
      <c r="K9" s="44"/>
    </row>
    <row r="10" spans="1:70" s="1" customFormat="1" ht="12">
      <c r="B10" s="40"/>
      <c r="C10" s="41"/>
      <c r="D10" s="41"/>
      <c r="E10" s="41"/>
      <c r="F10" s="41"/>
      <c r="G10" s="41"/>
      <c r="H10" s="41"/>
      <c r="I10" s="118"/>
      <c r="J10" s="41"/>
      <c r="K10" s="44"/>
    </row>
    <row r="11" spans="1:70" s="1" customFormat="1" ht="14.4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9" t="s">
        <v>22</v>
      </c>
      <c r="J11" s="34" t="s">
        <v>21</v>
      </c>
      <c r="K11" s="44"/>
    </row>
    <row r="12" spans="1:70" s="1" customFormat="1" ht="14.4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9" t="s">
        <v>25</v>
      </c>
      <c r="J12" s="120" t="str">
        <f>'Rekapitulace stavby'!AN8</f>
        <v>4. 9. 2018</v>
      </c>
      <c r="K12" s="44"/>
    </row>
    <row r="13" spans="1:70" s="1" customFormat="1" ht="10.75" customHeight="1">
      <c r="B13" s="40"/>
      <c r="C13" s="41"/>
      <c r="D13" s="41"/>
      <c r="E13" s="41"/>
      <c r="F13" s="41"/>
      <c r="G13" s="41"/>
      <c r="H13" s="41"/>
      <c r="I13" s="118"/>
      <c r="J13" s="41"/>
      <c r="K13" s="44"/>
    </row>
    <row r="14" spans="1:70" s="1" customFormat="1" ht="14.4" customHeight="1">
      <c r="B14" s="40"/>
      <c r="C14" s="41"/>
      <c r="D14" s="36" t="s">
        <v>27</v>
      </c>
      <c r="E14" s="41"/>
      <c r="F14" s="41"/>
      <c r="G14" s="41"/>
      <c r="H14" s="41"/>
      <c r="I14" s="119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9" t="s">
        <v>30</v>
      </c>
      <c r="J15" s="34" t="s">
        <v>21</v>
      </c>
      <c r="K15" s="44"/>
    </row>
    <row r="16" spans="1:70" s="1" customFormat="1" ht="7" customHeight="1">
      <c r="B16" s="40"/>
      <c r="C16" s="41"/>
      <c r="D16" s="41"/>
      <c r="E16" s="41"/>
      <c r="F16" s="41"/>
      <c r="G16" s="41"/>
      <c r="H16" s="41"/>
      <c r="I16" s="118"/>
      <c r="J16" s="41"/>
      <c r="K16" s="44"/>
    </row>
    <row r="17" spans="2:11" s="1" customFormat="1" ht="14.4" customHeight="1">
      <c r="B17" s="40"/>
      <c r="C17" s="41"/>
      <c r="D17" s="36" t="s">
        <v>31</v>
      </c>
      <c r="E17" s="41"/>
      <c r="F17" s="41"/>
      <c r="G17" s="41"/>
      <c r="H17" s="41"/>
      <c r="I17" s="119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9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7" customHeight="1">
      <c r="B19" s="40"/>
      <c r="C19" s="41"/>
      <c r="D19" s="41"/>
      <c r="E19" s="41"/>
      <c r="F19" s="41"/>
      <c r="G19" s="41"/>
      <c r="H19" s="41"/>
      <c r="I19" s="118"/>
      <c r="J19" s="41"/>
      <c r="K19" s="44"/>
    </row>
    <row r="20" spans="2:11" s="1" customFormat="1" ht="14.4" customHeight="1">
      <c r="B20" s="40"/>
      <c r="C20" s="41"/>
      <c r="D20" s="36" t="s">
        <v>33</v>
      </c>
      <c r="E20" s="41"/>
      <c r="F20" s="41"/>
      <c r="G20" s="41"/>
      <c r="H20" s="41"/>
      <c r="I20" s="119" t="s">
        <v>28</v>
      </c>
      <c r="J20" s="34" t="s">
        <v>34</v>
      </c>
      <c r="K20" s="44"/>
    </row>
    <row r="21" spans="2:11" s="1" customFormat="1" ht="18" customHeight="1">
      <c r="B21" s="40"/>
      <c r="C21" s="41"/>
      <c r="D21" s="41"/>
      <c r="E21" s="34" t="s">
        <v>35</v>
      </c>
      <c r="F21" s="41"/>
      <c r="G21" s="41"/>
      <c r="H21" s="41"/>
      <c r="I21" s="119" t="s">
        <v>30</v>
      </c>
      <c r="J21" s="34" t="s">
        <v>36</v>
      </c>
      <c r="K21" s="44"/>
    </row>
    <row r="22" spans="2:11" s="1" customFormat="1" ht="7" customHeight="1">
      <c r="B22" s="40"/>
      <c r="C22" s="41"/>
      <c r="D22" s="41"/>
      <c r="E22" s="41"/>
      <c r="F22" s="41"/>
      <c r="G22" s="41"/>
      <c r="H22" s="41"/>
      <c r="I22" s="118"/>
      <c r="J22" s="41"/>
      <c r="K22" s="44"/>
    </row>
    <row r="23" spans="2:11" s="1" customFormat="1" ht="14.4" customHeight="1">
      <c r="B23" s="40"/>
      <c r="C23" s="41"/>
      <c r="D23" s="36" t="s">
        <v>38</v>
      </c>
      <c r="E23" s="41"/>
      <c r="F23" s="41"/>
      <c r="G23" s="41"/>
      <c r="H23" s="41"/>
      <c r="I23" s="118"/>
      <c r="J23" s="41"/>
      <c r="K23" s="44"/>
    </row>
    <row r="24" spans="2:11" s="6" customFormat="1" ht="16.5" customHeight="1">
      <c r="B24" s="121"/>
      <c r="C24" s="122"/>
      <c r="D24" s="122"/>
      <c r="E24" s="339" t="s">
        <v>21</v>
      </c>
      <c r="F24" s="339"/>
      <c r="G24" s="339"/>
      <c r="H24" s="339"/>
      <c r="I24" s="123"/>
      <c r="J24" s="122"/>
      <c r="K24" s="124"/>
    </row>
    <row r="25" spans="2:11" s="1" customFormat="1" ht="7" customHeight="1">
      <c r="B25" s="40"/>
      <c r="C25" s="41"/>
      <c r="D25" s="41"/>
      <c r="E25" s="41"/>
      <c r="F25" s="41"/>
      <c r="G25" s="41"/>
      <c r="H25" s="41"/>
      <c r="I25" s="118"/>
      <c r="J25" s="41"/>
      <c r="K25" s="44"/>
    </row>
    <row r="26" spans="2:11" s="1" customFormat="1" ht="7" customHeight="1">
      <c r="B26" s="40"/>
      <c r="C26" s="41"/>
      <c r="D26" s="84"/>
      <c r="E26" s="84"/>
      <c r="F26" s="84"/>
      <c r="G26" s="84"/>
      <c r="H26" s="84"/>
      <c r="I26" s="125"/>
      <c r="J26" s="84"/>
      <c r="K26" s="126"/>
    </row>
    <row r="27" spans="2:11" s="1" customFormat="1" ht="25.4" customHeight="1">
      <c r="B27" s="40"/>
      <c r="C27" s="41"/>
      <c r="D27" s="127" t="s">
        <v>40</v>
      </c>
      <c r="E27" s="41"/>
      <c r="F27" s="41"/>
      <c r="G27" s="41"/>
      <c r="H27" s="41"/>
      <c r="I27" s="118"/>
      <c r="J27" s="128">
        <f>ROUND(J79,2)</f>
        <v>0</v>
      </c>
      <c r="K27" s="44"/>
    </row>
    <row r="28" spans="2:11" s="1" customFormat="1" ht="7" customHeight="1">
      <c r="B28" s="40"/>
      <c r="C28" s="41"/>
      <c r="D28" s="84"/>
      <c r="E28" s="84"/>
      <c r="F28" s="84"/>
      <c r="G28" s="84"/>
      <c r="H28" s="84"/>
      <c r="I28" s="125"/>
      <c r="J28" s="84"/>
      <c r="K28" s="126"/>
    </row>
    <row r="29" spans="2:11" s="1" customFormat="1" ht="14.4" customHeight="1">
      <c r="B29" s="40"/>
      <c r="C29" s="41"/>
      <c r="D29" s="41"/>
      <c r="E29" s="41"/>
      <c r="F29" s="45" t="s">
        <v>42</v>
      </c>
      <c r="G29" s="41"/>
      <c r="H29" s="41"/>
      <c r="I29" s="129" t="s">
        <v>41</v>
      </c>
      <c r="J29" s="45" t="s">
        <v>43</v>
      </c>
      <c r="K29" s="44"/>
    </row>
    <row r="30" spans="2:11" s="1" customFormat="1" ht="14.4" customHeight="1">
      <c r="B30" s="40"/>
      <c r="C30" s="41"/>
      <c r="D30" s="48" t="s">
        <v>44</v>
      </c>
      <c r="E30" s="48" t="s">
        <v>45</v>
      </c>
      <c r="F30" s="130">
        <f>ROUND(SUM(BE79:BE135), 2)</f>
        <v>0</v>
      </c>
      <c r="G30" s="41"/>
      <c r="H30" s="41"/>
      <c r="I30" s="131">
        <v>0.21</v>
      </c>
      <c r="J30" s="130">
        <f>ROUND(ROUND((SUM(BE79:BE135)), 2)*I30, 2)</f>
        <v>0</v>
      </c>
      <c r="K30" s="44"/>
    </row>
    <row r="31" spans="2:11" s="1" customFormat="1" ht="14.4" customHeight="1">
      <c r="B31" s="40"/>
      <c r="C31" s="41"/>
      <c r="D31" s="41"/>
      <c r="E31" s="48" t="s">
        <v>46</v>
      </c>
      <c r="F31" s="130">
        <f>ROUND(SUM(BF79:BF135), 2)</f>
        <v>0</v>
      </c>
      <c r="G31" s="41"/>
      <c r="H31" s="41"/>
      <c r="I31" s="131">
        <v>0.15</v>
      </c>
      <c r="J31" s="130">
        <f>ROUND(ROUND((SUM(BF79:BF135)), 2)*I31, 2)</f>
        <v>0</v>
      </c>
      <c r="K31" s="44"/>
    </row>
    <row r="32" spans="2:11" s="1" customFormat="1" ht="14.4" hidden="1" customHeight="1">
      <c r="B32" s="40"/>
      <c r="C32" s="41"/>
      <c r="D32" s="41"/>
      <c r="E32" s="48" t="s">
        <v>47</v>
      </c>
      <c r="F32" s="130">
        <f>ROUND(SUM(BG79:BG135), 2)</f>
        <v>0</v>
      </c>
      <c r="G32" s="41"/>
      <c r="H32" s="41"/>
      <c r="I32" s="131">
        <v>0.21</v>
      </c>
      <c r="J32" s="130">
        <v>0</v>
      </c>
      <c r="K32" s="44"/>
    </row>
    <row r="33" spans="2:11" s="1" customFormat="1" ht="14.4" hidden="1" customHeight="1">
      <c r="B33" s="40"/>
      <c r="C33" s="41"/>
      <c r="D33" s="41"/>
      <c r="E33" s="48" t="s">
        <v>48</v>
      </c>
      <c r="F33" s="130">
        <f>ROUND(SUM(BH79:BH135), 2)</f>
        <v>0</v>
      </c>
      <c r="G33" s="41"/>
      <c r="H33" s="41"/>
      <c r="I33" s="131">
        <v>0.15</v>
      </c>
      <c r="J33" s="130">
        <v>0</v>
      </c>
      <c r="K33" s="44"/>
    </row>
    <row r="34" spans="2:11" s="1" customFormat="1" ht="14.4" hidden="1" customHeight="1">
      <c r="B34" s="40"/>
      <c r="C34" s="41"/>
      <c r="D34" s="41"/>
      <c r="E34" s="48" t="s">
        <v>49</v>
      </c>
      <c r="F34" s="130">
        <f>ROUND(SUM(BI79:BI135), 2)</f>
        <v>0</v>
      </c>
      <c r="G34" s="41"/>
      <c r="H34" s="41"/>
      <c r="I34" s="131">
        <v>0</v>
      </c>
      <c r="J34" s="130">
        <v>0</v>
      </c>
      <c r="K34" s="44"/>
    </row>
    <row r="35" spans="2:11" s="1" customFormat="1" ht="7" customHeight="1">
      <c r="B35" s="40"/>
      <c r="C35" s="41"/>
      <c r="D35" s="41"/>
      <c r="E35" s="41"/>
      <c r="F35" s="41"/>
      <c r="G35" s="41"/>
      <c r="H35" s="41"/>
      <c r="I35" s="118"/>
      <c r="J35" s="41"/>
      <c r="K35" s="44"/>
    </row>
    <row r="36" spans="2:11" s="1" customFormat="1" ht="25.4" customHeight="1">
      <c r="B36" s="40"/>
      <c r="C36" s="132"/>
      <c r="D36" s="133" t="s">
        <v>50</v>
      </c>
      <c r="E36" s="78"/>
      <c r="F36" s="78"/>
      <c r="G36" s="134" t="s">
        <v>51</v>
      </c>
      <c r="H36" s="135" t="s">
        <v>52</v>
      </c>
      <c r="I36" s="136"/>
      <c r="J36" s="137">
        <f>SUM(J27:J34)</f>
        <v>0</v>
      </c>
      <c r="K36" s="138"/>
    </row>
    <row r="37" spans="2:11" s="1" customFormat="1" ht="14.4" customHeight="1">
      <c r="B37" s="55"/>
      <c r="C37" s="56"/>
      <c r="D37" s="56"/>
      <c r="E37" s="56"/>
      <c r="F37" s="56"/>
      <c r="G37" s="56"/>
      <c r="H37" s="56"/>
      <c r="I37" s="139"/>
      <c r="J37" s="56"/>
      <c r="K37" s="57"/>
    </row>
    <row r="41" spans="2:11" s="1" customFormat="1" ht="7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7" customHeight="1">
      <c r="B42" s="40"/>
      <c r="C42" s="29" t="s">
        <v>111</v>
      </c>
      <c r="D42" s="41"/>
      <c r="E42" s="41"/>
      <c r="F42" s="41"/>
      <c r="G42" s="41"/>
      <c r="H42" s="41"/>
      <c r="I42" s="118"/>
      <c r="J42" s="41"/>
      <c r="K42" s="44"/>
    </row>
    <row r="43" spans="2:11" s="1" customFormat="1" ht="7" customHeight="1">
      <c r="B43" s="40"/>
      <c r="C43" s="41"/>
      <c r="D43" s="41"/>
      <c r="E43" s="41"/>
      <c r="F43" s="41"/>
      <c r="G43" s="41"/>
      <c r="H43" s="41"/>
      <c r="I43" s="118"/>
      <c r="J43" s="41"/>
      <c r="K43" s="44"/>
    </row>
    <row r="44" spans="2:11" s="1" customFormat="1" ht="14.4" customHeight="1">
      <c r="B44" s="40"/>
      <c r="C44" s="36" t="s">
        <v>18</v>
      </c>
      <c r="D44" s="41"/>
      <c r="E44" s="41"/>
      <c r="F44" s="41"/>
      <c r="G44" s="41"/>
      <c r="H44" s="41"/>
      <c r="I44" s="118"/>
      <c r="J44" s="41"/>
      <c r="K44" s="44"/>
    </row>
    <row r="45" spans="2:11" s="1" customFormat="1" ht="16.5" customHeight="1">
      <c r="B45" s="40"/>
      <c r="C45" s="41"/>
      <c r="D45" s="41"/>
      <c r="E45" s="370" t="str">
        <f>E7</f>
        <v>VÍCEÚČELOVÉ SPORTOVNÍ HŘIŠTĚ V OBCI DOUBRAVA</v>
      </c>
      <c r="F45" s="371"/>
      <c r="G45" s="371"/>
      <c r="H45" s="371"/>
      <c r="I45" s="118"/>
      <c r="J45" s="41"/>
      <c r="K45" s="44"/>
    </row>
    <row r="46" spans="2:11" s="1" customFormat="1" ht="14.4" customHeight="1">
      <c r="B46" s="40"/>
      <c r="C46" s="36" t="s">
        <v>109</v>
      </c>
      <c r="D46" s="41"/>
      <c r="E46" s="41"/>
      <c r="F46" s="41"/>
      <c r="G46" s="41"/>
      <c r="H46" s="41"/>
      <c r="I46" s="118"/>
      <c r="J46" s="41"/>
      <c r="K46" s="44"/>
    </row>
    <row r="47" spans="2:11" s="1" customFormat="1" ht="17.25" customHeight="1">
      <c r="B47" s="40"/>
      <c r="C47" s="41"/>
      <c r="D47" s="41"/>
      <c r="E47" s="372" t="str">
        <f>E9</f>
        <v>0 - Zemní práce</v>
      </c>
      <c r="F47" s="373"/>
      <c r="G47" s="373"/>
      <c r="H47" s="373"/>
      <c r="I47" s="118"/>
      <c r="J47" s="41"/>
      <c r="K47" s="44"/>
    </row>
    <row r="48" spans="2:11" s="1" customFormat="1" ht="7" customHeight="1">
      <c r="B48" s="40"/>
      <c r="C48" s="41"/>
      <c r="D48" s="41"/>
      <c r="E48" s="41"/>
      <c r="F48" s="41"/>
      <c r="G48" s="41"/>
      <c r="H48" s="41"/>
      <c r="I48" s="118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9" t="s">
        <v>25</v>
      </c>
      <c r="J49" s="120" t="str">
        <f>IF(J12="","",J12)</f>
        <v>4. 9. 2018</v>
      </c>
      <c r="K49" s="44"/>
    </row>
    <row r="50" spans="2:47" s="1" customFormat="1" ht="7" customHeight="1">
      <c r="B50" s="40"/>
      <c r="C50" s="41"/>
      <c r="D50" s="41"/>
      <c r="E50" s="41"/>
      <c r="F50" s="41"/>
      <c r="G50" s="41"/>
      <c r="H50" s="41"/>
      <c r="I50" s="118"/>
      <c r="J50" s="41"/>
      <c r="K50" s="44"/>
    </row>
    <row r="51" spans="2:47" s="1" customFormat="1" ht="12">
      <c r="B51" s="40"/>
      <c r="C51" s="36" t="s">
        <v>27</v>
      </c>
      <c r="D51" s="41"/>
      <c r="E51" s="41"/>
      <c r="F51" s="34" t="str">
        <f>E15</f>
        <v>Obec Doubrava 599, 735 33 Doubrava</v>
      </c>
      <c r="G51" s="41"/>
      <c r="H51" s="41"/>
      <c r="I51" s="119" t="s">
        <v>33</v>
      </c>
      <c r="J51" s="339" t="str">
        <f>E21</f>
        <v>Projekční ateliér-Ing. Zelinka s.r.o</v>
      </c>
      <c r="K51" s="44"/>
    </row>
    <row r="52" spans="2:47" s="1" customFormat="1" ht="14.4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8"/>
      <c r="J52" s="374"/>
      <c r="K52" s="44"/>
    </row>
    <row r="53" spans="2:47" s="1" customFormat="1" ht="10.25" customHeight="1">
      <c r="B53" s="40"/>
      <c r="C53" s="41"/>
      <c r="D53" s="41"/>
      <c r="E53" s="41"/>
      <c r="F53" s="41"/>
      <c r="G53" s="41"/>
      <c r="H53" s="41"/>
      <c r="I53" s="118"/>
      <c r="J53" s="41"/>
      <c r="K53" s="44"/>
    </row>
    <row r="54" spans="2:47" s="1" customFormat="1" ht="29.25" customHeight="1">
      <c r="B54" s="40"/>
      <c r="C54" s="144" t="s">
        <v>112</v>
      </c>
      <c r="D54" s="132"/>
      <c r="E54" s="132"/>
      <c r="F54" s="132"/>
      <c r="G54" s="132"/>
      <c r="H54" s="132"/>
      <c r="I54" s="145"/>
      <c r="J54" s="146" t="s">
        <v>113</v>
      </c>
      <c r="K54" s="147"/>
    </row>
    <row r="55" spans="2:47" s="1" customFormat="1" ht="10.25" customHeight="1">
      <c r="B55" s="40"/>
      <c r="C55" s="41"/>
      <c r="D55" s="41"/>
      <c r="E55" s="41"/>
      <c r="F55" s="41"/>
      <c r="G55" s="41"/>
      <c r="H55" s="41"/>
      <c r="I55" s="118"/>
      <c r="J55" s="41"/>
      <c r="K55" s="44"/>
    </row>
    <row r="56" spans="2:47" s="1" customFormat="1" ht="29.25" customHeight="1">
      <c r="B56" s="40"/>
      <c r="C56" s="148" t="s">
        <v>114</v>
      </c>
      <c r="D56" s="41"/>
      <c r="E56" s="41"/>
      <c r="F56" s="41"/>
      <c r="G56" s="41"/>
      <c r="H56" s="41"/>
      <c r="I56" s="118"/>
      <c r="J56" s="128">
        <f>J79</f>
        <v>0</v>
      </c>
      <c r="K56" s="44"/>
      <c r="AU56" s="23" t="s">
        <v>115</v>
      </c>
    </row>
    <row r="57" spans="2:47" s="7" customFormat="1" ht="25" customHeight="1">
      <c r="B57" s="149"/>
      <c r="C57" s="150"/>
      <c r="D57" s="151" t="s">
        <v>116</v>
      </c>
      <c r="E57" s="152"/>
      <c r="F57" s="152"/>
      <c r="G57" s="152"/>
      <c r="H57" s="152"/>
      <c r="I57" s="153"/>
      <c r="J57" s="154">
        <f>J80</f>
        <v>0</v>
      </c>
      <c r="K57" s="155"/>
    </row>
    <row r="58" spans="2:47" s="8" customFormat="1" ht="19.899999999999999" customHeight="1">
      <c r="B58" s="156"/>
      <c r="C58" s="157"/>
      <c r="D58" s="158" t="s">
        <v>238</v>
      </c>
      <c r="E58" s="159"/>
      <c r="F58" s="159"/>
      <c r="G58" s="159"/>
      <c r="H58" s="159"/>
      <c r="I58" s="160"/>
      <c r="J58" s="161">
        <f>J81</f>
        <v>0</v>
      </c>
      <c r="K58" s="162"/>
    </row>
    <row r="59" spans="2:47" s="8" customFormat="1" ht="19.899999999999999" customHeight="1">
      <c r="B59" s="156"/>
      <c r="C59" s="157"/>
      <c r="D59" s="158" t="s">
        <v>239</v>
      </c>
      <c r="E59" s="159"/>
      <c r="F59" s="159"/>
      <c r="G59" s="159"/>
      <c r="H59" s="159"/>
      <c r="I59" s="160"/>
      <c r="J59" s="161">
        <f>J127</f>
        <v>0</v>
      </c>
      <c r="K59" s="162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8"/>
      <c r="J60" s="41"/>
      <c r="K60" s="44"/>
    </row>
    <row r="61" spans="2:47" s="1" customFormat="1" ht="7" customHeight="1">
      <c r="B61" s="55"/>
      <c r="C61" s="56"/>
      <c r="D61" s="56"/>
      <c r="E61" s="56"/>
      <c r="F61" s="56"/>
      <c r="G61" s="56"/>
      <c r="H61" s="56"/>
      <c r="I61" s="139"/>
      <c r="J61" s="56"/>
      <c r="K61" s="57"/>
    </row>
    <row r="65" spans="2:63" s="1" customFormat="1" ht="7" customHeight="1">
      <c r="B65" s="58"/>
      <c r="C65" s="59"/>
      <c r="D65" s="59"/>
      <c r="E65" s="59"/>
      <c r="F65" s="59"/>
      <c r="G65" s="59"/>
      <c r="H65" s="59"/>
      <c r="I65" s="142"/>
      <c r="J65" s="59"/>
      <c r="K65" s="59"/>
      <c r="L65" s="60"/>
    </row>
    <row r="66" spans="2:63" s="1" customFormat="1" ht="37" customHeight="1">
      <c r="B66" s="40"/>
      <c r="C66" s="61" t="s">
        <v>121</v>
      </c>
      <c r="D66" s="62"/>
      <c r="E66" s="62"/>
      <c r="F66" s="62"/>
      <c r="G66" s="62"/>
      <c r="H66" s="62"/>
      <c r="I66" s="163"/>
      <c r="J66" s="62"/>
      <c r="K66" s="62"/>
      <c r="L66" s="60"/>
    </row>
    <row r="67" spans="2:63" s="1" customFormat="1" ht="7" customHeight="1">
      <c r="B67" s="40"/>
      <c r="C67" s="62"/>
      <c r="D67" s="62"/>
      <c r="E67" s="62"/>
      <c r="F67" s="62"/>
      <c r="G67" s="62"/>
      <c r="H67" s="62"/>
      <c r="I67" s="163"/>
      <c r="J67" s="62"/>
      <c r="K67" s="62"/>
      <c r="L67" s="60"/>
    </row>
    <row r="68" spans="2:63" s="1" customFormat="1" ht="14.4" customHeight="1">
      <c r="B68" s="40"/>
      <c r="C68" s="64" t="s">
        <v>18</v>
      </c>
      <c r="D68" s="62"/>
      <c r="E68" s="62"/>
      <c r="F68" s="62"/>
      <c r="G68" s="62"/>
      <c r="H68" s="62"/>
      <c r="I68" s="163"/>
      <c r="J68" s="62"/>
      <c r="K68" s="62"/>
      <c r="L68" s="60"/>
    </row>
    <row r="69" spans="2:63" s="1" customFormat="1" ht="16.5" customHeight="1">
      <c r="B69" s="40"/>
      <c r="C69" s="62"/>
      <c r="D69" s="62"/>
      <c r="E69" s="375" t="str">
        <f>E7</f>
        <v>VÍCEÚČELOVÉ SPORTOVNÍ HŘIŠTĚ V OBCI DOUBRAVA</v>
      </c>
      <c r="F69" s="376"/>
      <c r="G69" s="376"/>
      <c r="H69" s="376"/>
      <c r="I69" s="163"/>
      <c r="J69" s="62"/>
      <c r="K69" s="62"/>
      <c r="L69" s="60"/>
    </row>
    <row r="70" spans="2:63" s="1" customFormat="1" ht="14.4" customHeight="1">
      <c r="B70" s="40"/>
      <c r="C70" s="64" t="s">
        <v>109</v>
      </c>
      <c r="D70" s="62"/>
      <c r="E70" s="62"/>
      <c r="F70" s="62"/>
      <c r="G70" s="62"/>
      <c r="H70" s="62"/>
      <c r="I70" s="163"/>
      <c r="J70" s="62"/>
      <c r="K70" s="62"/>
      <c r="L70" s="60"/>
    </row>
    <row r="71" spans="2:63" s="1" customFormat="1" ht="17.25" customHeight="1">
      <c r="B71" s="40"/>
      <c r="C71" s="62"/>
      <c r="D71" s="62"/>
      <c r="E71" s="350" t="str">
        <f>E9</f>
        <v>0 - Zemní práce</v>
      </c>
      <c r="F71" s="377"/>
      <c r="G71" s="377"/>
      <c r="H71" s="377"/>
      <c r="I71" s="163"/>
      <c r="J71" s="62"/>
      <c r="K71" s="62"/>
      <c r="L71" s="60"/>
    </row>
    <row r="72" spans="2:63" s="1" customFormat="1" ht="7" customHeight="1">
      <c r="B72" s="40"/>
      <c r="C72" s="62"/>
      <c r="D72" s="62"/>
      <c r="E72" s="62"/>
      <c r="F72" s="62"/>
      <c r="G72" s="62"/>
      <c r="H72" s="62"/>
      <c r="I72" s="163"/>
      <c r="J72" s="62"/>
      <c r="K72" s="62"/>
      <c r="L72" s="60"/>
    </row>
    <row r="73" spans="2:63" s="1" customFormat="1" ht="18" customHeight="1">
      <c r="B73" s="40"/>
      <c r="C73" s="64" t="s">
        <v>23</v>
      </c>
      <c r="D73" s="62"/>
      <c r="E73" s="62"/>
      <c r="F73" s="164" t="str">
        <f>F12</f>
        <v xml:space="preserve"> </v>
      </c>
      <c r="G73" s="62"/>
      <c r="H73" s="62"/>
      <c r="I73" s="165" t="s">
        <v>25</v>
      </c>
      <c r="J73" s="72" t="str">
        <f>IF(J12="","",J12)</f>
        <v>4. 9. 2018</v>
      </c>
      <c r="K73" s="62"/>
      <c r="L73" s="60"/>
    </row>
    <row r="74" spans="2:63" s="1" customFormat="1" ht="7" customHeight="1">
      <c r="B74" s="40"/>
      <c r="C74" s="62"/>
      <c r="D74" s="62"/>
      <c r="E74" s="62"/>
      <c r="F74" s="62"/>
      <c r="G74" s="62"/>
      <c r="H74" s="62"/>
      <c r="I74" s="163"/>
      <c r="J74" s="62"/>
      <c r="K74" s="62"/>
      <c r="L74" s="60"/>
    </row>
    <row r="75" spans="2:63" s="1" customFormat="1" ht="12">
      <c r="B75" s="40"/>
      <c r="C75" s="64" t="s">
        <v>27</v>
      </c>
      <c r="D75" s="62"/>
      <c r="E75" s="62"/>
      <c r="F75" s="164" t="str">
        <f>E15</f>
        <v>Obec Doubrava 599, 735 33 Doubrava</v>
      </c>
      <c r="G75" s="62"/>
      <c r="H75" s="62"/>
      <c r="I75" s="165" t="s">
        <v>33</v>
      </c>
      <c r="J75" s="164" t="str">
        <f>E21</f>
        <v>Projekční ateliér-Ing. Zelinka s.r.o</v>
      </c>
      <c r="K75" s="62"/>
      <c r="L75" s="60"/>
    </row>
    <row r="76" spans="2:63" s="1" customFormat="1" ht="14.4" customHeight="1">
      <c r="B76" s="40"/>
      <c r="C76" s="64" t="s">
        <v>31</v>
      </c>
      <c r="D76" s="62"/>
      <c r="E76" s="62"/>
      <c r="F76" s="164" t="str">
        <f>IF(E18="","",E18)</f>
        <v/>
      </c>
      <c r="G76" s="62"/>
      <c r="H76" s="62"/>
      <c r="I76" s="163"/>
      <c r="J76" s="62"/>
      <c r="K76" s="62"/>
      <c r="L76" s="60"/>
    </row>
    <row r="77" spans="2:63" s="1" customFormat="1" ht="10.25" customHeight="1">
      <c r="B77" s="40"/>
      <c r="C77" s="62"/>
      <c r="D77" s="62"/>
      <c r="E77" s="62"/>
      <c r="F77" s="62"/>
      <c r="G77" s="62"/>
      <c r="H77" s="62"/>
      <c r="I77" s="163"/>
      <c r="J77" s="62"/>
      <c r="K77" s="62"/>
      <c r="L77" s="60"/>
    </row>
    <row r="78" spans="2:63" s="9" customFormat="1" ht="29.25" customHeight="1">
      <c r="B78" s="166"/>
      <c r="C78" s="167" t="s">
        <v>122</v>
      </c>
      <c r="D78" s="168" t="s">
        <v>59</v>
      </c>
      <c r="E78" s="168" t="s">
        <v>55</v>
      </c>
      <c r="F78" s="168" t="s">
        <v>123</v>
      </c>
      <c r="G78" s="168" t="s">
        <v>124</v>
      </c>
      <c r="H78" s="168" t="s">
        <v>125</v>
      </c>
      <c r="I78" s="169" t="s">
        <v>126</v>
      </c>
      <c r="J78" s="168" t="s">
        <v>113</v>
      </c>
      <c r="K78" s="170" t="s">
        <v>127</v>
      </c>
      <c r="L78" s="171"/>
      <c r="M78" s="80" t="s">
        <v>128</v>
      </c>
      <c r="N78" s="81" t="s">
        <v>44</v>
      </c>
      <c r="O78" s="81" t="s">
        <v>129</v>
      </c>
      <c r="P78" s="81" t="s">
        <v>130</v>
      </c>
      <c r="Q78" s="81" t="s">
        <v>131</v>
      </c>
      <c r="R78" s="81" t="s">
        <v>132</v>
      </c>
      <c r="S78" s="81" t="s">
        <v>133</v>
      </c>
      <c r="T78" s="82" t="s">
        <v>134</v>
      </c>
    </row>
    <row r="79" spans="2:63" s="1" customFormat="1" ht="29.25" customHeight="1">
      <c r="B79" s="40"/>
      <c r="C79" s="86" t="s">
        <v>114</v>
      </c>
      <c r="D79" s="62"/>
      <c r="E79" s="62"/>
      <c r="F79" s="62"/>
      <c r="G79" s="62"/>
      <c r="H79" s="62"/>
      <c r="I79" s="163"/>
      <c r="J79" s="172">
        <f>BK79</f>
        <v>0</v>
      </c>
      <c r="K79" s="62"/>
      <c r="L79" s="60"/>
      <c r="M79" s="83"/>
      <c r="N79" s="84"/>
      <c r="O79" s="84"/>
      <c r="P79" s="173">
        <f>P80</f>
        <v>0</v>
      </c>
      <c r="Q79" s="84"/>
      <c r="R79" s="173">
        <f>R80</f>
        <v>1065.55</v>
      </c>
      <c r="S79" s="84"/>
      <c r="T79" s="174">
        <f>T80</f>
        <v>0</v>
      </c>
      <c r="AT79" s="23" t="s">
        <v>73</v>
      </c>
      <c r="AU79" s="23" t="s">
        <v>115</v>
      </c>
      <c r="BK79" s="175">
        <f>BK80</f>
        <v>0</v>
      </c>
    </row>
    <row r="80" spans="2:63" s="10" customFormat="1" ht="37.4" customHeight="1">
      <c r="B80" s="176"/>
      <c r="C80" s="177"/>
      <c r="D80" s="178" t="s">
        <v>73</v>
      </c>
      <c r="E80" s="179" t="s">
        <v>135</v>
      </c>
      <c r="F80" s="179" t="s">
        <v>136</v>
      </c>
      <c r="G80" s="177"/>
      <c r="H80" s="177"/>
      <c r="I80" s="180"/>
      <c r="J80" s="181">
        <f>BK80</f>
        <v>0</v>
      </c>
      <c r="K80" s="177"/>
      <c r="L80" s="182"/>
      <c r="M80" s="183"/>
      <c r="N80" s="184"/>
      <c r="O80" s="184"/>
      <c r="P80" s="185">
        <f>P81+P127</f>
        <v>0</v>
      </c>
      <c r="Q80" s="184"/>
      <c r="R80" s="185">
        <f>R81+R127</f>
        <v>1065.55</v>
      </c>
      <c r="S80" s="184"/>
      <c r="T80" s="186">
        <f>T81+T127</f>
        <v>0</v>
      </c>
      <c r="AR80" s="187" t="s">
        <v>79</v>
      </c>
      <c r="AT80" s="188" t="s">
        <v>73</v>
      </c>
      <c r="AU80" s="188" t="s">
        <v>74</v>
      </c>
      <c r="AY80" s="187" t="s">
        <v>137</v>
      </c>
      <c r="BK80" s="189">
        <f>BK81+BK127</f>
        <v>0</v>
      </c>
    </row>
    <row r="81" spans="2:65" s="10" customFormat="1" ht="19.899999999999999" customHeight="1">
      <c r="B81" s="176"/>
      <c r="C81" s="177"/>
      <c r="D81" s="178" t="s">
        <v>73</v>
      </c>
      <c r="E81" s="190" t="s">
        <v>79</v>
      </c>
      <c r="F81" s="190" t="s">
        <v>86</v>
      </c>
      <c r="G81" s="177"/>
      <c r="H81" s="177"/>
      <c r="I81" s="180"/>
      <c r="J81" s="191">
        <f>BK81</f>
        <v>0</v>
      </c>
      <c r="K81" s="177"/>
      <c r="L81" s="182"/>
      <c r="M81" s="183"/>
      <c r="N81" s="184"/>
      <c r="O81" s="184"/>
      <c r="P81" s="185">
        <f>SUM(P82:P126)</f>
        <v>0</v>
      </c>
      <c r="Q81" s="184"/>
      <c r="R81" s="185">
        <f>SUM(R82:R126)</f>
        <v>908.7</v>
      </c>
      <c r="S81" s="184"/>
      <c r="T81" s="186">
        <f>SUM(T82:T126)</f>
        <v>0</v>
      </c>
      <c r="AR81" s="187" t="s">
        <v>79</v>
      </c>
      <c r="AT81" s="188" t="s">
        <v>73</v>
      </c>
      <c r="AU81" s="188" t="s">
        <v>79</v>
      </c>
      <c r="AY81" s="187" t="s">
        <v>137</v>
      </c>
      <c r="BK81" s="189">
        <f>SUM(BK82:BK126)</f>
        <v>0</v>
      </c>
    </row>
    <row r="82" spans="2:65" s="1" customFormat="1" ht="25.5" customHeight="1">
      <c r="B82" s="40"/>
      <c r="C82" s="192" t="s">
        <v>79</v>
      </c>
      <c r="D82" s="192" t="s">
        <v>140</v>
      </c>
      <c r="E82" s="193" t="s">
        <v>637</v>
      </c>
      <c r="F82" s="194" t="s">
        <v>638</v>
      </c>
      <c r="G82" s="195" t="s">
        <v>172</v>
      </c>
      <c r="H82" s="196">
        <v>7</v>
      </c>
      <c r="I82" s="197"/>
      <c r="J82" s="198">
        <f>ROUND(I82*H82,2)</f>
        <v>0</v>
      </c>
      <c r="K82" s="194" t="s">
        <v>155</v>
      </c>
      <c r="L82" s="60"/>
      <c r="M82" s="199" t="s">
        <v>21</v>
      </c>
      <c r="N82" s="200" t="s">
        <v>45</v>
      </c>
      <c r="O82" s="41"/>
      <c r="P82" s="201">
        <f>O82*H82</f>
        <v>0</v>
      </c>
      <c r="Q82" s="201">
        <v>0</v>
      </c>
      <c r="R82" s="201">
        <f>Q82*H82</f>
        <v>0</v>
      </c>
      <c r="S82" s="201">
        <v>0</v>
      </c>
      <c r="T82" s="202">
        <f>S82*H82</f>
        <v>0</v>
      </c>
      <c r="AR82" s="23" t="s">
        <v>144</v>
      </c>
      <c r="AT82" s="23" t="s">
        <v>140</v>
      </c>
      <c r="AU82" s="23" t="s">
        <v>83</v>
      </c>
      <c r="AY82" s="23" t="s">
        <v>137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79</v>
      </c>
      <c r="BK82" s="203">
        <f>ROUND(I82*H82,2)</f>
        <v>0</v>
      </c>
      <c r="BL82" s="23" t="s">
        <v>144</v>
      </c>
      <c r="BM82" s="23" t="s">
        <v>639</v>
      </c>
    </row>
    <row r="83" spans="2:65" s="1" customFormat="1" ht="25.5" customHeight="1">
      <c r="B83" s="40"/>
      <c r="C83" s="192" t="s">
        <v>83</v>
      </c>
      <c r="D83" s="192" t="s">
        <v>140</v>
      </c>
      <c r="E83" s="193" t="s">
        <v>640</v>
      </c>
      <c r="F83" s="194" t="s">
        <v>641</v>
      </c>
      <c r="G83" s="195" t="s">
        <v>172</v>
      </c>
      <c r="H83" s="196">
        <v>7</v>
      </c>
      <c r="I83" s="197"/>
      <c r="J83" s="198">
        <f>ROUND(I83*H83,2)</f>
        <v>0</v>
      </c>
      <c r="K83" s="194" t="s">
        <v>155</v>
      </c>
      <c r="L83" s="60"/>
      <c r="M83" s="199" t="s">
        <v>21</v>
      </c>
      <c r="N83" s="200" t="s">
        <v>45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144</v>
      </c>
      <c r="AT83" s="23" t="s">
        <v>140</v>
      </c>
      <c r="AU83" s="23" t="s">
        <v>83</v>
      </c>
      <c r="AY83" s="23" t="s">
        <v>137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79</v>
      </c>
      <c r="BK83" s="203">
        <f>ROUND(I83*H83,2)</f>
        <v>0</v>
      </c>
      <c r="BL83" s="23" t="s">
        <v>144</v>
      </c>
      <c r="BM83" s="23" t="s">
        <v>642</v>
      </c>
    </row>
    <row r="84" spans="2:65" s="1" customFormat="1" ht="38.25" customHeight="1">
      <c r="B84" s="40"/>
      <c r="C84" s="192" t="s">
        <v>97</v>
      </c>
      <c r="D84" s="192" t="s">
        <v>140</v>
      </c>
      <c r="E84" s="193" t="s">
        <v>643</v>
      </c>
      <c r="F84" s="194" t="s">
        <v>644</v>
      </c>
      <c r="G84" s="195" t="s">
        <v>215</v>
      </c>
      <c r="H84" s="196">
        <v>516</v>
      </c>
      <c r="I84" s="197"/>
      <c r="J84" s="198">
        <f>ROUND(I84*H84,2)</f>
        <v>0</v>
      </c>
      <c r="K84" s="194" t="s">
        <v>155</v>
      </c>
      <c r="L84" s="60"/>
      <c r="M84" s="199" t="s">
        <v>21</v>
      </c>
      <c r="N84" s="200" t="s">
        <v>45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144</v>
      </c>
      <c r="AT84" s="23" t="s">
        <v>140</v>
      </c>
      <c r="AU84" s="23" t="s">
        <v>83</v>
      </c>
      <c r="AY84" s="23" t="s">
        <v>137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79</v>
      </c>
      <c r="BK84" s="203">
        <f>ROUND(I84*H84,2)</f>
        <v>0</v>
      </c>
      <c r="BL84" s="23" t="s">
        <v>144</v>
      </c>
      <c r="BM84" s="23" t="s">
        <v>645</v>
      </c>
    </row>
    <row r="85" spans="2:65" s="11" customFormat="1" ht="12">
      <c r="B85" s="204"/>
      <c r="C85" s="205"/>
      <c r="D85" s="206" t="s">
        <v>146</v>
      </c>
      <c r="E85" s="207" t="s">
        <v>21</v>
      </c>
      <c r="F85" s="208" t="s">
        <v>615</v>
      </c>
      <c r="G85" s="205"/>
      <c r="H85" s="209">
        <v>516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146</v>
      </c>
      <c r="AU85" s="215" t="s">
        <v>83</v>
      </c>
      <c r="AV85" s="11" t="s">
        <v>83</v>
      </c>
      <c r="AW85" s="11" t="s">
        <v>37</v>
      </c>
      <c r="AX85" s="11" t="s">
        <v>79</v>
      </c>
      <c r="AY85" s="215" t="s">
        <v>137</v>
      </c>
    </row>
    <row r="86" spans="2:65" s="1" customFormat="1" ht="25.5" customHeight="1">
      <c r="B86" s="40"/>
      <c r="C86" s="192" t="s">
        <v>144</v>
      </c>
      <c r="D86" s="192" t="s">
        <v>140</v>
      </c>
      <c r="E86" s="193" t="s">
        <v>646</v>
      </c>
      <c r="F86" s="194" t="s">
        <v>647</v>
      </c>
      <c r="G86" s="195" t="s">
        <v>215</v>
      </c>
      <c r="H86" s="196">
        <v>874.05</v>
      </c>
      <c r="I86" s="197"/>
      <c r="J86" s="198">
        <f>ROUND(I86*H86,2)</f>
        <v>0</v>
      </c>
      <c r="K86" s="194" t="s">
        <v>155</v>
      </c>
      <c r="L86" s="60"/>
      <c r="M86" s="199" t="s">
        <v>21</v>
      </c>
      <c r="N86" s="200" t="s">
        <v>45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144</v>
      </c>
      <c r="AT86" s="23" t="s">
        <v>140</v>
      </c>
      <c r="AU86" s="23" t="s">
        <v>83</v>
      </c>
      <c r="AY86" s="23" t="s">
        <v>137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79</v>
      </c>
      <c r="BK86" s="203">
        <f>ROUND(I86*H86,2)</f>
        <v>0</v>
      </c>
      <c r="BL86" s="23" t="s">
        <v>144</v>
      </c>
      <c r="BM86" s="23" t="s">
        <v>648</v>
      </c>
    </row>
    <row r="87" spans="2:65" s="11" customFormat="1" ht="12">
      <c r="B87" s="204"/>
      <c r="C87" s="205"/>
      <c r="D87" s="206" t="s">
        <v>146</v>
      </c>
      <c r="E87" s="207" t="s">
        <v>21</v>
      </c>
      <c r="F87" s="208" t="s">
        <v>624</v>
      </c>
      <c r="G87" s="205"/>
      <c r="H87" s="209">
        <v>874.05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146</v>
      </c>
      <c r="AU87" s="215" t="s">
        <v>83</v>
      </c>
      <c r="AV87" s="11" t="s">
        <v>83</v>
      </c>
      <c r="AW87" s="11" t="s">
        <v>37</v>
      </c>
      <c r="AX87" s="11" t="s">
        <v>79</v>
      </c>
      <c r="AY87" s="215" t="s">
        <v>137</v>
      </c>
    </row>
    <row r="88" spans="2:65" s="1" customFormat="1" ht="25.5" customHeight="1">
      <c r="B88" s="40"/>
      <c r="C88" s="192" t="s">
        <v>138</v>
      </c>
      <c r="D88" s="192" t="s">
        <v>140</v>
      </c>
      <c r="E88" s="193" t="s">
        <v>253</v>
      </c>
      <c r="F88" s="194" t="s">
        <v>254</v>
      </c>
      <c r="G88" s="195" t="s">
        <v>215</v>
      </c>
      <c r="H88" s="196">
        <v>874.05</v>
      </c>
      <c r="I88" s="197"/>
      <c r="J88" s="198">
        <f>ROUND(I88*H88,2)</f>
        <v>0</v>
      </c>
      <c r="K88" s="194" t="s">
        <v>155</v>
      </c>
      <c r="L88" s="60"/>
      <c r="M88" s="199" t="s">
        <v>21</v>
      </c>
      <c r="N88" s="200" t="s">
        <v>45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144</v>
      </c>
      <c r="AT88" s="23" t="s">
        <v>140</v>
      </c>
      <c r="AU88" s="23" t="s">
        <v>83</v>
      </c>
      <c r="AY88" s="23" t="s">
        <v>137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79</v>
      </c>
      <c r="BK88" s="203">
        <f>ROUND(I88*H88,2)</f>
        <v>0</v>
      </c>
      <c r="BL88" s="23" t="s">
        <v>144</v>
      </c>
      <c r="BM88" s="23" t="s">
        <v>649</v>
      </c>
    </row>
    <row r="89" spans="2:65" s="1" customFormat="1" ht="25.5" customHeight="1">
      <c r="B89" s="40"/>
      <c r="C89" s="192" t="s">
        <v>164</v>
      </c>
      <c r="D89" s="192" t="s">
        <v>140</v>
      </c>
      <c r="E89" s="193" t="s">
        <v>650</v>
      </c>
      <c r="F89" s="194" t="s">
        <v>651</v>
      </c>
      <c r="G89" s="195" t="s">
        <v>215</v>
      </c>
      <c r="H89" s="196">
        <v>12.6</v>
      </c>
      <c r="I89" s="197"/>
      <c r="J89" s="198">
        <f>ROUND(I89*H89,2)</f>
        <v>0</v>
      </c>
      <c r="K89" s="194" t="s">
        <v>155</v>
      </c>
      <c r="L89" s="60"/>
      <c r="M89" s="199" t="s">
        <v>21</v>
      </c>
      <c r="N89" s="200" t="s">
        <v>45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144</v>
      </c>
      <c r="AT89" s="23" t="s">
        <v>140</v>
      </c>
      <c r="AU89" s="23" t="s">
        <v>83</v>
      </c>
      <c r="AY89" s="23" t="s">
        <v>137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79</v>
      </c>
      <c r="BK89" s="203">
        <f>ROUND(I89*H89,2)</f>
        <v>0</v>
      </c>
      <c r="BL89" s="23" t="s">
        <v>144</v>
      </c>
      <c r="BM89" s="23" t="s">
        <v>652</v>
      </c>
    </row>
    <row r="90" spans="2:65" s="11" customFormat="1" ht="12">
      <c r="B90" s="204"/>
      <c r="C90" s="205"/>
      <c r="D90" s="206" t="s">
        <v>146</v>
      </c>
      <c r="E90" s="207" t="s">
        <v>21</v>
      </c>
      <c r="F90" s="208" t="s">
        <v>618</v>
      </c>
      <c r="G90" s="205"/>
      <c r="H90" s="209">
        <v>12.6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146</v>
      </c>
      <c r="AU90" s="215" t="s">
        <v>83</v>
      </c>
      <c r="AV90" s="11" t="s">
        <v>83</v>
      </c>
      <c r="AW90" s="11" t="s">
        <v>37</v>
      </c>
      <c r="AX90" s="11" t="s">
        <v>79</v>
      </c>
      <c r="AY90" s="215" t="s">
        <v>137</v>
      </c>
    </row>
    <row r="91" spans="2:65" s="1" customFormat="1" ht="38.25" customHeight="1">
      <c r="B91" s="40"/>
      <c r="C91" s="192" t="s">
        <v>169</v>
      </c>
      <c r="D91" s="192" t="s">
        <v>140</v>
      </c>
      <c r="E91" s="193" t="s">
        <v>260</v>
      </c>
      <c r="F91" s="194" t="s">
        <v>261</v>
      </c>
      <c r="G91" s="195" t="s">
        <v>215</v>
      </c>
      <c r="H91" s="196">
        <v>12.6</v>
      </c>
      <c r="I91" s="197"/>
      <c r="J91" s="198">
        <f>ROUND(I91*H91,2)</f>
        <v>0</v>
      </c>
      <c r="K91" s="194" t="s">
        <v>155</v>
      </c>
      <c r="L91" s="60"/>
      <c r="M91" s="199" t="s">
        <v>21</v>
      </c>
      <c r="N91" s="200" t="s">
        <v>45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144</v>
      </c>
      <c r="AT91" s="23" t="s">
        <v>140</v>
      </c>
      <c r="AU91" s="23" t="s">
        <v>83</v>
      </c>
      <c r="AY91" s="23" t="s">
        <v>137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79</v>
      </c>
      <c r="BK91" s="203">
        <f>ROUND(I91*H91,2)</f>
        <v>0</v>
      </c>
      <c r="BL91" s="23" t="s">
        <v>144</v>
      </c>
      <c r="BM91" s="23" t="s">
        <v>653</v>
      </c>
    </row>
    <row r="92" spans="2:65" s="1" customFormat="1" ht="38.25" customHeight="1">
      <c r="B92" s="40"/>
      <c r="C92" s="192" t="s">
        <v>160</v>
      </c>
      <c r="D92" s="192" t="s">
        <v>140</v>
      </c>
      <c r="E92" s="193" t="s">
        <v>654</v>
      </c>
      <c r="F92" s="194" t="s">
        <v>655</v>
      </c>
      <c r="G92" s="195" t="s">
        <v>215</v>
      </c>
      <c r="H92" s="196">
        <v>303.75</v>
      </c>
      <c r="I92" s="197"/>
      <c r="J92" s="198">
        <f>ROUND(I92*H92,2)</f>
        <v>0</v>
      </c>
      <c r="K92" s="194" t="s">
        <v>155</v>
      </c>
      <c r="L92" s="60"/>
      <c r="M92" s="199" t="s">
        <v>21</v>
      </c>
      <c r="N92" s="200" t="s">
        <v>45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144</v>
      </c>
      <c r="AT92" s="23" t="s">
        <v>140</v>
      </c>
      <c r="AU92" s="23" t="s">
        <v>83</v>
      </c>
      <c r="AY92" s="23" t="s">
        <v>137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79</v>
      </c>
      <c r="BK92" s="203">
        <f>ROUND(I92*H92,2)</f>
        <v>0</v>
      </c>
      <c r="BL92" s="23" t="s">
        <v>144</v>
      </c>
      <c r="BM92" s="23" t="s">
        <v>656</v>
      </c>
    </row>
    <row r="93" spans="2:65" s="11" customFormat="1" ht="12">
      <c r="B93" s="204"/>
      <c r="C93" s="205"/>
      <c r="D93" s="206" t="s">
        <v>146</v>
      </c>
      <c r="E93" s="207" t="s">
        <v>21</v>
      </c>
      <c r="F93" s="208" t="s">
        <v>621</v>
      </c>
      <c r="G93" s="205"/>
      <c r="H93" s="209">
        <v>303.75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146</v>
      </c>
      <c r="AU93" s="215" t="s">
        <v>83</v>
      </c>
      <c r="AV93" s="11" t="s">
        <v>83</v>
      </c>
      <c r="AW93" s="11" t="s">
        <v>37</v>
      </c>
      <c r="AX93" s="11" t="s">
        <v>79</v>
      </c>
      <c r="AY93" s="215" t="s">
        <v>137</v>
      </c>
    </row>
    <row r="94" spans="2:65" s="1" customFormat="1" ht="38.25" customHeight="1">
      <c r="B94" s="40"/>
      <c r="C94" s="192" t="s">
        <v>162</v>
      </c>
      <c r="D94" s="192" t="s">
        <v>140</v>
      </c>
      <c r="E94" s="193" t="s">
        <v>657</v>
      </c>
      <c r="F94" s="194" t="s">
        <v>658</v>
      </c>
      <c r="G94" s="195" t="s">
        <v>215</v>
      </c>
      <c r="H94" s="196">
        <v>303.75</v>
      </c>
      <c r="I94" s="197"/>
      <c r="J94" s="198">
        <f>ROUND(I94*H94,2)</f>
        <v>0</v>
      </c>
      <c r="K94" s="194" t="s">
        <v>155</v>
      </c>
      <c r="L94" s="60"/>
      <c r="M94" s="199" t="s">
        <v>21</v>
      </c>
      <c r="N94" s="200" t="s">
        <v>45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144</v>
      </c>
      <c r="AT94" s="23" t="s">
        <v>140</v>
      </c>
      <c r="AU94" s="23" t="s">
        <v>83</v>
      </c>
      <c r="AY94" s="23" t="s">
        <v>137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79</v>
      </c>
      <c r="BK94" s="203">
        <f>ROUND(I94*H94,2)</f>
        <v>0</v>
      </c>
      <c r="BL94" s="23" t="s">
        <v>144</v>
      </c>
      <c r="BM94" s="23" t="s">
        <v>659</v>
      </c>
    </row>
    <row r="95" spans="2:65" s="11" customFormat="1" ht="12">
      <c r="B95" s="204"/>
      <c r="C95" s="205"/>
      <c r="D95" s="206" t="s">
        <v>146</v>
      </c>
      <c r="E95" s="207" t="s">
        <v>21</v>
      </c>
      <c r="F95" s="208" t="s">
        <v>621</v>
      </c>
      <c r="G95" s="205"/>
      <c r="H95" s="209">
        <v>303.75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146</v>
      </c>
      <c r="AU95" s="215" t="s">
        <v>83</v>
      </c>
      <c r="AV95" s="11" t="s">
        <v>83</v>
      </c>
      <c r="AW95" s="11" t="s">
        <v>37</v>
      </c>
      <c r="AX95" s="11" t="s">
        <v>79</v>
      </c>
      <c r="AY95" s="215" t="s">
        <v>137</v>
      </c>
    </row>
    <row r="96" spans="2:65" s="1" customFormat="1" ht="38.25" customHeight="1">
      <c r="B96" s="40"/>
      <c r="C96" s="192" t="s">
        <v>182</v>
      </c>
      <c r="D96" s="192" t="s">
        <v>140</v>
      </c>
      <c r="E96" s="193" t="s">
        <v>660</v>
      </c>
      <c r="F96" s="194" t="s">
        <v>661</v>
      </c>
      <c r="G96" s="195" t="s">
        <v>95</v>
      </c>
      <c r="H96" s="196">
        <v>690</v>
      </c>
      <c r="I96" s="197"/>
      <c r="J96" s="198">
        <f>ROUND(I96*H96,2)</f>
        <v>0</v>
      </c>
      <c r="K96" s="194" t="s">
        <v>155</v>
      </c>
      <c r="L96" s="60"/>
      <c r="M96" s="199" t="s">
        <v>21</v>
      </c>
      <c r="N96" s="200" t="s">
        <v>45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144</v>
      </c>
      <c r="AT96" s="23" t="s">
        <v>140</v>
      </c>
      <c r="AU96" s="23" t="s">
        <v>83</v>
      </c>
      <c r="AY96" s="23" t="s">
        <v>137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79</v>
      </c>
      <c r="BK96" s="203">
        <f>ROUND(I96*H96,2)</f>
        <v>0</v>
      </c>
      <c r="BL96" s="23" t="s">
        <v>144</v>
      </c>
      <c r="BM96" s="23" t="s">
        <v>662</v>
      </c>
    </row>
    <row r="97" spans="2:65" s="11" customFormat="1" ht="12">
      <c r="B97" s="204"/>
      <c r="C97" s="205"/>
      <c r="D97" s="206" t="s">
        <v>146</v>
      </c>
      <c r="E97" s="207" t="s">
        <v>21</v>
      </c>
      <c r="F97" s="208" t="s">
        <v>633</v>
      </c>
      <c r="G97" s="205"/>
      <c r="H97" s="209">
        <v>690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146</v>
      </c>
      <c r="AU97" s="215" t="s">
        <v>83</v>
      </c>
      <c r="AV97" s="11" t="s">
        <v>83</v>
      </c>
      <c r="AW97" s="11" t="s">
        <v>37</v>
      </c>
      <c r="AX97" s="11" t="s">
        <v>79</v>
      </c>
      <c r="AY97" s="215" t="s">
        <v>137</v>
      </c>
    </row>
    <row r="98" spans="2:65" s="1" customFormat="1" ht="38.25" customHeight="1">
      <c r="B98" s="40"/>
      <c r="C98" s="192" t="s">
        <v>188</v>
      </c>
      <c r="D98" s="192" t="s">
        <v>140</v>
      </c>
      <c r="E98" s="193" t="s">
        <v>663</v>
      </c>
      <c r="F98" s="194" t="s">
        <v>664</v>
      </c>
      <c r="G98" s="195" t="s">
        <v>215</v>
      </c>
      <c r="H98" s="196">
        <v>684</v>
      </c>
      <c r="I98" s="197"/>
      <c r="J98" s="198">
        <f>ROUND(I98*H98,2)</f>
        <v>0</v>
      </c>
      <c r="K98" s="194" t="s">
        <v>155</v>
      </c>
      <c r="L98" s="60"/>
      <c r="M98" s="199" t="s">
        <v>21</v>
      </c>
      <c r="N98" s="200" t="s">
        <v>45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144</v>
      </c>
      <c r="AT98" s="23" t="s">
        <v>140</v>
      </c>
      <c r="AU98" s="23" t="s">
        <v>83</v>
      </c>
      <c r="AY98" s="23" t="s">
        <v>137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79</v>
      </c>
      <c r="BK98" s="203">
        <f>ROUND(I98*H98,2)</f>
        <v>0</v>
      </c>
      <c r="BL98" s="23" t="s">
        <v>144</v>
      </c>
      <c r="BM98" s="23" t="s">
        <v>665</v>
      </c>
    </row>
    <row r="99" spans="2:65" s="11" customFormat="1" ht="12">
      <c r="B99" s="204"/>
      <c r="C99" s="205"/>
      <c r="D99" s="206" t="s">
        <v>146</v>
      </c>
      <c r="E99" s="207" t="s">
        <v>21</v>
      </c>
      <c r="F99" s="208" t="s">
        <v>630</v>
      </c>
      <c r="G99" s="205"/>
      <c r="H99" s="209">
        <v>684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146</v>
      </c>
      <c r="AU99" s="215" t="s">
        <v>83</v>
      </c>
      <c r="AV99" s="11" t="s">
        <v>83</v>
      </c>
      <c r="AW99" s="11" t="s">
        <v>37</v>
      </c>
      <c r="AX99" s="11" t="s">
        <v>79</v>
      </c>
      <c r="AY99" s="215" t="s">
        <v>137</v>
      </c>
    </row>
    <row r="100" spans="2:65" s="1" customFormat="1" ht="38.25" customHeight="1">
      <c r="B100" s="40"/>
      <c r="C100" s="192" t="s">
        <v>195</v>
      </c>
      <c r="D100" s="192" t="s">
        <v>140</v>
      </c>
      <c r="E100" s="193" t="s">
        <v>263</v>
      </c>
      <c r="F100" s="194" t="s">
        <v>264</v>
      </c>
      <c r="G100" s="195" t="s">
        <v>215</v>
      </c>
      <c r="H100" s="196">
        <v>727.2</v>
      </c>
      <c r="I100" s="197"/>
      <c r="J100" s="198">
        <f>ROUND(I100*H100,2)</f>
        <v>0</v>
      </c>
      <c r="K100" s="194" t="s">
        <v>155</v>
      </c>
      <c r="L100" s="60"/>
      <c r="M100" s="199" t="s">
        <v>21</v>
      </c>
      <c r="N100" s="200" t="s">
        <v>45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144</v>
      </c>
      <c r="AT100" s="23" t="s">
        <v>140</v>
      </c>
      <c r="AU100" s="23" t="s">
        <v>83</v>
      </c>
      <c r="AY100" s="23" t="s">
        <v>137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79</v>
      </c>
      <c r="BK100" s="203">
        <f>ROUND(I100*H100,2)</f>
        <v>0</v>
      </c>
      <c r="BL100" s="23" t="s">
        <v>144</v>
      </c>
      <c r="BM100" s="23" t="s">
        <v>666</v>
      </c>
    </row>
    <row r="101" spans="2:65" s="11" customFormat="1" ht="12">
      <c r="B101" s="204"/>
      <c r="C101" s="205"/>
      <c r="D101" s="206" t="s">
        <v>146</v>
      </c>
      <c r="E101" s="207" t="s">
        <v>21</v>
      </c>
      <c r="F101" s="208" t="s">
        <v>627</v>
      </c>
      <c r="G101" s="205"/>
      <c r="H101" s="209">
        <v>727.2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146</v>
      </c>
      <c r="AU101" s="215" t="s">
        <v>83</v>
      </c>
      <c r="AV101" s="11" t="s">
        <v>83</v>
      </c>
      <c r="AW101" s="11" t="s">
        <v>37</v>
      </c>
      <c r="AX101" s="11" t="s">
        <v>79</v>
      </c>
      <c r="AY101" s="215" t="s">
        <v>137</v>
      </c>
    </row>
    <row r="102" spans="2:65" s="1" customFormat="1" ht="25.5" customHeight="1">
      <c r="B102" s="40"/>
      <c r="C102" s="192" t="s">
        <v>228</v>
      </c>
      <c r="D102" s="192" t="s">
        <v>140</v>
      </c>
      <c r="E102" s="193" t="s">
        <v>667</v>
      </c>
      <c r="F102" s="194" t="s">
        <v>668</v>
      </c>
      <c r="G102" s="195" t="s">
        <v>215</v>
      </c>
      <c r="H102" s="196">
        <v>727.2</v>
      </c>
      <c r="I102" s="197"/>
      <c r="J102" s="198">
        <f>ROUND(I102*H102,2)</f>
        <v>0</v>
      </c>
      <c r="K102" s="194" t="s">
        <v>155</v>
      </c>
      <c r="L102" s="60"/>
      <c r="M102" s="199" t="s">
        <v>21</v>
      </c>
      <c r="N102" s="200" t="s">
        <v>45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144</v>
      </c>
      <c r="AT102" s="23" t="s">
        <v>140</v>
      </c>
      <c r="AU102" s="23" t="s">
        <v>83</v>
      </c>
      <c r="AY102" s="23" t="s">
        <v>137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79</v>
      </c>
      <c r="BK102" s="203">
        <f>ROUND(I102*H102,2)</f>
        <v>0</v>
      </c>
      <c r="BL102" s="23" t="s">
        <v>144</v>
      </c>
      <c r="BM102" s="23" t="s">
        <v>669</v>
      </c>
    </row>
    <row r="103" spans="2:65" s="11" customFormat="1" ht="12">
      <c r="B103" s="204"/>
      <c r="C103" s="205"/>
      <c r="D103" s="206" t="s">
        <v>146</v>
      </c>
      <c r="E103" s="207" t="s">
        <v>21</v>
      </c>
      <c r="F103" s="208" t="s">
        <v>627</v>
      </c>
      <c r="G103" s="205"/>
      <c r="H103" s="209">
        <v>727.2</v>
      </c>
      <c r="I103" s="210"/>
      <c r="J103" s="205"/>
      <c r="K103" s="205"/>
      <c r="L103" s="211"/>
      <c r="M103" s="212"/>
      <c r="N103" s="213"/>
      <c r="O103" s="213"/>
      <c r="P103" s="213"/>
      <c r="Q103" s="213"/>
      <c r="R103" s="213"/>
      <c r="S103" s="213"/>
      <c r="T103" s="214"/>
      <c r="AT103" s="215" t="s">
        <v>146</v>
      </c>
      <c r="AU103" s="215" t="s">
        <v>83</v>
      </c>
      <c r="AV103" s="11" t="s">
        <v>83</v>
      </c>
      <c r="AW103" s="11" t="s">
        <v>37</v>
      </c>
      <c r="AX103" s="11" t="s">
        <v>79</v>
      </c>
      <c r="AY103" s="215" t="s">
        <v>137</v>
      </c>
    </row>
    <row r="104" spans="2:65" s="1" customFormat="1" ht="38.25" customHeight="1">
      <c r="B104" s="40"/>
      <c r="C104" s="192" t="s">
        <v>293</v>
      </c>
      <c r="D104" s="192" t="s">
        <v>140</v>
      </c>
      <c r="E104" s="193" t="s">
        <v>670</v>
      </c>
      <c r="F104" s="194" t="s">
        <v>671</v>
      </c>
      <c r="G104" s="195" t="s">
        <v>215</v>
      </c>
      <c r="H104" s="196">
        <v>684</v>
      </c>
      <c r="I104" s="197"/>
      <c r="J104" s="198">
        <f>ROUND(I104*H104,2)</f>
        <v>0</v>
      </c>
      <c r="K104" s="194" t="s">
        <v>155</v>
      </c>
      <c r="L104" s="60"/>
      <c r="M104" s="199" t="s">
        <v>21</v>
      </c>
      <c r="N104" s="200" t="s">
        <v>45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144</v>
      </c>
      <c r="AT104" s="23" t="s">
        <v>140</v>
      </c>
      <c r="AU104" s="23" t="s">
        <v>83</v>
      </c>
      <c r="AY104" s="23" t="s">
        <v>137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79</v>
      </c>
      <c r="BK104" s="203">
        <f>ROUND(I104*H104,2)</f>
        <v>0</v>
      </c>
      <c r="BL104" s="23" t="s">
        <v>144</v>
      </c>
      <c r="BM104" s="23" t="s">
        <v>672</v>
      </c>
    </row>
    <row r="105" spans="2:65" s="11" customFormat="1" ht="12">
      <c r="B105" s="204"/>
      <c r="C105" s="205"/>
      <c r="D105" s="206" t="s">
        <v>146</v>
      </c>
      <c r="E105" s="207" t="s">
        <v>21</v>
      </c>
      <c r="F105" s="208" t="s">
        <v>630</v>
      </c>
      <c r="G105" s="205"/>
      <c r="H105" s="209">
        <v>684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146</v>
      </c>
      <c r="AU105" s="215" t="s">
        <v>83</v>
      </c>
      <c r="AV105" s="11" t="s">
        <v>83</v>
      </c>
      <c r="AW105" s="11" t="s">
        <v>37</v>
      </c>
      <c r="AX105" s="11" t="s">
        <v>79</v>
      </c>
      <c r="AY105" s="215" t="s">
        <v>137</v>
      </c>
    </row>
    <row r="106" spans="2:65" s="1" customFormat="1" ht="16.5" customHeight="1">
      <c r="B106" s="40"/>
      <c r="C106" s="192" t="s">
        <v>10</v>
      </c>
      <c r="D106" s="192" t="s">
        <v>140</v>
      </c>
      <c r="E106" s="193" t="s">
        <v>269</v>
      </c>
      <c r="F106" s="194" t="s">
        <v>270</v>
      </c>
      <c r="G106" s="195" t="s">
        <v>215</v>
      </c>
      <c r="H106" s="196">
        <v>727.2</v>
      </c>
      <c r="I106" s="197"/>
      <c r="J106" s="198">
        <f>ROUND(I106*H106,2)</f>
        <v>0</v>
      </c>
      <c r="K106" s="194" t="s">
        <v>155</v>
      </c>
      <c r="L106" s="60"/>
      <c r="M106" s="199" t="s">
        <v>21</v>
      </c>
      <c r="N106" s="200" t="s">
        <v>45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144</v>
      </c>
      <c r="AT106" s="23" t="s">
        <v>140</v>
      </c>
      <c r="AU106" s="23" t="s">
        <v>83</v>
      </c>
      <c r="AY106" s="23" t="s">
        <v>137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79</v>
      </c>
      <c r="BK106" s="203">
        <f>ROUND(I106*H106,2)</f>
        <v>0</v>
      </c>
      <c r="BL106" s="23" t="s">
        <v>144</v>
      </c>
      <c r="BM106" s="23" t="s">
        <v>673</v>
      </c>
    </row>
    <row r="107" spans="2:65" s="11" customFormat="1" ht="12">
      <c r="B107" s="204"/>
      <c r="C107" s="205"/>
      <c r="D107" s="206" t="s">
        <v>146</v>
      </c>
      <c r="E107" s="207" t="s">
        <v>21</v>
      </c>
      <c r="F107" s="208" t="s">
        <v>627</v>
      </c>
      <c r="G107" s="205"/>
      <c r="H107" s="209">
        <v>727.2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146</v>
      </c>
      <c r="AU107" s="215" t="s">
        <v>83</v>
      </c>
      <c r="AV107" s="11" t="s">
        <v>83</v>
      </c>
      <c r="AW107" s="11" t="s">
        <v>37</v>
      </c>
      <c r="AX107" s="11" t="s">
        <v>79</v>
      </c>
      <c r="AY107" s="215" t="s">
        <v>137</v>
      </c>
    </row>
    <row r="108" spans="2:65" s="1" customFormat="1" ht="25.5" customHeight="1">
      <c r="B108" s="40"/>
      <c r="C108" s="192" t="s">
        <v>303</v>
      </c>
      <c r="D108" s="192" t="s">
        <v>140</v>
      </c>
      <c r="E108" s="193" t="s">
        <v>272</v>
      </c>
      <c r="F108" s="194" t="s">
        <v>273</v>
      </c>
      <c r="G108" s="195" t="s">
        <v>191</v>
      </c>
      <c r="H108" s="196">
        <v>727.2</v>
      </c>
      <c r="I108" s="197"/>
      <c r="J108" s="198">
        <f>ROUND(I108*H108,2)</f>
        <v>0</v>
      </c>
      <c r="K108" s="194" t="s">
        <v>155</v>
      </c>
      <c r="L108" s="60"/>
      <c r="M108" s="199" t="s">
        <v>21</v>
      </c>
      <c r="N108" s="200" t="s">
        <v>45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144</v>
      </c>
      <c r="AT108" s="23" t="s">
        <v>140</v>
      </c>
      <c r="AU108" s="23" t="s">
        <v>83</v>
      </c>
      <c r="AY108" s="23" t="s">
        <v>137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79</v>
      </c>
      <c r="BK108" s="203">
        <f>ROUND(I108*H108,2)</f>
        <v>0</v>
      </c>
      <c r="BL108" s="23" t="s">
        <v>144</v>
      </c>
      <c r="BM108" s="23" t="s">
        <v>674</v>
      </c>
    </row>
    <row r="109" spans="2:65" s="11" customFormat="1" ht="12">
      <c r="B109" s="204"/>
      <c r="C109" s="205"/>
      <c r="D109" s="206" t="s">
        <v>146</v>
      </c>
      <c r="E109" s="207" t="s">
        <v>21</v>
      </c>
      <c r="F109" s="208" t="s">
        <v>627</v>
      </c>
      <c r="G109" s="205"/>
      <c r="H109" s="209">
        <v>727.2</v>
      </c>
      <c r="I109" s="210"/>
      <c r="J109" s="205"/>
      <c r="K109" s="205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146</v>
      </c>
      <c r="AU109" s="215" t="s">
        <v>83</v>
      </c>
      <c r="AV109" s="11" t="s">
        <v>83</v>
      </c>
      <c r="AW109" s="11" t="s">
        <v>37</v>
      </c>
      <c r="AX109" s="11" t="s">
        <v>79</v>
      </c>
      <c r="AY109" s="215" t="s">
        <v>137</v>
      </c>
    </row>
    <row r="110" spans="2:65" s="1" customFormat="1" ht="25.5" customHeight="1">
      <c r="B110" s="40"/>
      <c r="C110" s="192" t="s">
        <v>309</v>
      </c>
      <c r="D110" s="192" t="s">
        <v>140</v>
      </c>
      <c r="E110" s="193" t="s">
        <v>275</v>
      </c>
      <c r="F110" s="194" t="s">
        <v>276</v>
      </c>
      <c r="G110" s="195" t="s">
        <v>215</v>
      </c>
      <c r="H110" s="196">
        <v>150.6</v>
      </c>
      <c r="I110" s="197"/>
      <c r="J110" s="198">
        <f>ROUND(I110*H110,2)</f>
        <v>0</v>
      </c>
      <c r="K110" s="194" t="s">
        <v>155</v>
      </c>
      <c r="L110" s="60"/>
      <c r="M110" s="199" t="s">
        <v>21</v>
      </c>
      <c r="N110" s="200" t="s">
        <v>45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144</v>
      </c>
      <c r="AT110" s="23" t="s">
        <v>140</v>
      </c>
      <c r="AU110" s="23" t="s">
        <v>83</v>
      </c>
      <c r="AY110" s="23" t="s">
        <v>137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79</v>
      </c>
      <c r="BK110" s="203">
        <f>ROUND(I110*H110,2)</f>
        <v>0</v>
      </c>
      <c r="BL110" s="23" t="s">
        <v>144</v>
      </c>
      <c r="BM110" s="23" t="s">
        <v>675</v>
      </c>
    </row>
    <row r="111" spans="2:65" s="13" customFormat="1" ht="12">
      <c r="B111" s="241"/>
      <c r="C111" s="242"/>
      <c r="D111" s="206" t="s">
        <v>146</v>
      </c>
      <c r="E111" s="243" t="s">
        <v>21</v>
      </c>
      <c r="F111" s="244" t="s">
        <v>676</v>
      </c>
      <c r="G111" s="242"/>
      <c r="H111" s="243" t="s">
        <v>21</v>
      </c>
      <c r="I111" s="245"/>
      <c r="J111" s="242"/>
      <c r="K111" s="242"/>
      <c r="L111" s="246"/>
      <c r="M111" s="247"/>
      <c r="N111" s="248"/>
      <c r="O111" s="248"/>
      <c r="P111" s="248"/>
      <c r="Q111" s="248"/>
      <c r="R111" s="248"/>
      <c r="S111" s="248"/>
      <c r="T111" s="249"/>
      <c r="AT111" s="250" t="s">
        <v>146</v>
      </c>
      <c r="AU111" s="250" t="s">
        <v>83</v>
      </c>
      <c r="AV111" s="13" t="s">
        <v>79</v>
      </c>
      <c r="AW111" s="13" t="s">
        <v>37</v>
      </c>
      <c r="AX111" s="13" t="s">
        <v>74</v>
      </c>
      <c r="AY111" s="250" t="s">
        <v>137</v>
      </c>
    </row>
    <row r="112" spans="2:65" s="11" customFormat="1" ht="12">
      <c r="B112" s="204"/>
      <c r="C112" s="205"/>
      <c r="D112" s="206" t="s">
        <v>146</v>
      </c>
      <c r="E112" s="207" t="s">
        <v>21</v>
      </c>
      <c r="F112" s="208" t="s">
        <v>677</v>
      </c>
      <c r="G112" s="205"/>
      <c r="H112" s="209">
        <v>138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146</v>
      </c>
      <c r="AU112" s="215" t="s">
        <v>83</v>
      </c>
      <c r="AV112" s="11" t="s">
        <v>83</v>
      </c>
      <c r="AW112" s="11" t="s">
        <v>37</v>
      </c>
      <c r="AX112" s="11" t="s">
        <v>74</v>
      </c>
      <c r="AY112" s="215" t="s">
        <v>137</v>
      </c>
    </row>
    <row r="113" spans="2:65" s="11" customFormat="1" ht="12">
      <c r="B113" s="204"/>
      <c r="C113" s="205"/>
      <c r="D113" s="206" t="s">
        <v>146</v>
      </c>
      <c r="E113" s="207" t="s">
        <v>21</v>
      </c>
      <c r="F113" s="208" t="s">
        <v>618</v>
      </c>
      <c r="G113" s="205"/>
      <c r="H113" s="209">
        <v>12.6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146</v>
      </c>
      <c r="AU113" s="215" t="s">
        <v>83</v>
      </c>
      <c r="AV113" s="11" t="s">
        <v>83</v>
      </c>
      <c r="AW113" s="11" t="s">
        <v>37</v>
      </c>
      <c r="AX113" s="11" t="s">
        <v>74</v>
      </c>
      <c r="AY113" s="215" t="s">
        <v>137</v>
      </c>
    </row>
    <row r="114" spans="2:65" s="12" customFormat="1" ht="12">
      <c r="B114" s="226"/>
      <c r="C114" s="227"/>
      <c r="D114" s="206" t="s">
        <v>146</v>
      </c>
      <c r="E114" s="228" t="s">
        <v>21</v>
      </c>
      <c r="F114" s="229" t="s">
        <v>168</v>
      </c>
      <c r="G114" s="227"/>
      <c r="H114" s="230">
        <v>150.6</v>
      </c>
      <c r="I114" s="231"/>
      <c r="J114" s="227"/>
      <c r="K114" s="227"/>
      <c r="L114" s="232"/>
      <c r="M114" s="233"/>
      <c r="N114" s="234"/>
      <c r="O114" s="234"/>
      <c r="P114" s="234"/>
      <c r="Q114" s="234"/>
      <c r="R114" s="234"/>
      <c r="S114" s="234"/>
      <c r="T114" s="235"/>
      <c r="AT114" s="236" t="s">
        <v>146</v>
      </c>
      <c r="AU114" s="236" t="s">
        <v>83</v>
      </c>
      <c r="AV114" s="12" t="s">
        <v>144</v>
      </c>
      <c r="AW114" s="12" t="s">
        <v>37</v>
      </c>
      <c r="AX114" s="12" t="s">
        <v>79</v>
      </c>
      <c r="AY114" s="236" t="s">
        <v>137</v>
      </c>
    </row>
    <row r="115" spans="2:65" s="1" customFormat="1" ht="16.5" customHeight="1">
      <c r="B115" s="40"/>
      <c r="C115" s="216" t="s">
        <v>314</v>
      </c>
      <c r="D115" s="216" t="s">
        <v>157</v>
      </c>
      <c r="E115" s="217" t="s">
        <v>286</v>
      </c>
      <c r="F115" s="218" t="s">
        <v>287</v>
      </c>
      <c r="G115" s="219" t="s">
        <v>191</v>
      </c>
      <c r="H115" s="220">
        <v>301.2</v>
      </c>
      <c r="I115" s="221"/>
      <c r="J115" s="222">
        <f>ROUND(I115*H115,2)</f>
        <v>0</v>
      </c>
      <c r="K115" s="218" t="s">
        <v>155</v>
      </c>
      <c r="L115" s="223"/>
      <c r="M115" s="224" t="s">
        <v>21</v>
      </c>
      <c r="N115" s="225" t="s">
        <v>45</v>
      </c>
      <c r="O115" s="41"/>
      <c r="P115" s="201">
        <f>O115*H115</f>
        <v>0</v>
      </c>
      <c r="Q115" s="201">
        <v>1</v>
      </c>
      <c r="R115" s="201">
        <f>Q115*H115</f>
        <v>301.2</v>
      </c>
      <c r="S115" s="201">
        <v>0</v>
      </c>
      <c r="T115" s="202">
        <f>S115*H115</f>
        <v>0</v>
      </c>
      <c r="AR115" s="23" t="s">
        <v>160</v>
      </c>
      <c r="AT115" s="23" t="s">
        <v>157</v>
      </c>
      <c r="AU115" s="23" t="s">
        <v>83</v>
      </c>
      <c r="AY115" s="23" t="s">
        <v>137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79</v>
      </c>
      <c r="BK115" s="203">
        <f>ROUND(I115*H115,2)</f>
        <v>0</v>
      </c>
      <c r="BL115" s="23" t="s">
        <v>144</v>
      </c>
      <c r="BM115" s="23" t="s">
        <v>678</v>
      </c>
    </row>
    <row r="116" spans="2:65" s="13" customFormat="1" ht="12">
      <c r="B116" s="241"/>
      <c r="C116" s="242"/>
      <c r="D116" s="206" t="s">
        <v>146</v>
      </c>
      <c r="E116" s="243" t="s">
        <v>21</v>
      </c>
      <c r="F116" s="244" t="s">
        <v>676</v>
      </c>
      <c r="G116" s="242"/>
      <c r="H116" s="243" t="s">
        <v>21</v>
      </c>
      <c r="I116" s="245"/>
      <c r="J116" s="242"/>
      <c r="K116" s="242"/>
      <c r="L116" s="246"/>
      <c r="M116" s="247"/>
      <c r="N116" s="248"/>
      <c r="O116" s="248"/>
      <c r="P116" s="248"/>
      <c r="Q116" s="248"/>
      <c r="R116" s="248"/>
      <c r="S116" s="248"/>
      <c r="T116" s="249"/>
      <c r="AT116" s="250" t="s">
        <v>146</v>
      </c>
      <c r="AU116" s="250" t="s">
        <v>83</v>
      </c>
      <c r="AV116" s="13" t="s">
        <v>79</v>
      </c>
      <c r="AW116" s="13" t="s">
        <v>37</v>
      </c>
      <c r="AX116" s="13" t="s">
        <v>74</v>
      </c>
      <c r="AY116" s="250" t="s">
        <v>137</v>
      </c>
    </row>
    <row r="117" spans="2:65" s="11" customFormat="1" ht="12">
      <c r="B117" s="204"/>
      <c r="C117" s="205"/>
      <c r="D117" s="206" t="s">
        <v>146</v>
      </c>
      <c r="E117" s="207" t="s">
        <v>21</v>
      </c>
      <c r="F117" s="208" t="s">
        <v>677</v>
      </c>
      <c r="G117" s="205"/>
      <c r="H117" s="209">
        <v>138</v>
      </c>
      <c r="I117" s="210"/>
      <c r="J117" s="205"/>
      <c r="K117" s="205"/>
      <c r="L117" s="211"/>
      <c r="M117" s="212"/>
      <c r="N117" s="213"/>
      <c r="O117" s="213"/>
      <c r="P117" s="213"/>
      <c r="Q117" s="213"/>
      <c r="R117" s="213"/>
      <c r="S117" s="213"/>
      <c r="T117" s="214"/>
      <c r="AT117" s="215" t="s">
        <v>146</v>
      </c>
      <c r="AU117" s="215" t="s">
        <v>83</v>
      </c>
      <c r="AV117" s="11" t="s">
        <v>83</v>
      </c>
      <c r="AW117" s="11" t="s">
        <v>37</v>
      </c>
      <c r="AX117" s="11" t="s">
        <v>74</v>
      </c>
      <c r="AY117" s="215" t="s">
        <v>137</v>
      </c>
    </row>
    <row r="118" spans="2:65" s="11" customFormat="1" ht="12">
      <c r="B118" s="204"/>
      <c r="C118" s="205"/>
      <c r="D118" s="206" t="s">
        <v>146</v>
      </c>
      <c r="E118" s="207" t="s">
        <v>21</v>
      </c>
      <c r="F118" s="208" t="s">
        <v>618</v>
      </c>
      <c r="G118" s="205"/>
      <c r="H118" s="209">
        <v>12.6</v>
      </c>
      <c r="I118" s="210"/>
      <c r="J118" s="205"/>
      <c r="K118" s="205"/>
      <c r="L118" s="211"/>
      <c r="M118" s="212"/>
      <c r="N118" s="213"/>
      <c r="O118" s="213"/>
      <c r="P118" s="213"/>
      <c r="Q118" s="213"/>
      <c r="R118" s="213"/>
      <c r="S118" s="213"/>
      <c r="T118" s="214"/>
      <c r="AT118" s="215" t="s">
        <v>146</v>
      </c>
      <c r="AU118" s="215" t="s">
        <v>83</v>
      </c>
      <c r="AV118" s="11" t="s">
        <v>83</v>
      </c>
      <c r="AW118" s="11" t="s">
        <v>37</v>
      </c>
      <c r="AX118" s="11" t="s">
        <v>74</v>
      </c>
      <c r="AY118" s="215" t="s">
        <v>137</v>
      </c>
    </row>
    <row r="119" spans="2:65" s="12" customFormat="1" ht="12">
      <c r="B119" s="226"/>
      <c r="C119" s="227"/>
      <c r="D119" s="206" t="s">
        <v>146</v>
      </c>
      <c r="E119" s="228" t="s">
        <v>21</v>
      </c>
      <c r="F119" s="229" t="s">
        <v>168</v>
      </c>
      <c r="G119" s="227"/>
      <c r="H119" s="230">
        <v>150.6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AT119" s="236" t="s">
        <v>146</v>
      </c>
      <c r="AU119" s="236" t="s">
        <v>83</v>
      </c>
      <c r="AV119" s="12" t="s">
        <v>144</v>
      </c>
      <c r="AW119" s="12" t="s">
        <v>37</v>
      </c>
      <c r="AX119" s="12" t="s">
        <v>79</v>
      </c>
      <c r="AY119" s="236" t="s">
        <v>137</v>
      </c>
    </row>
    <row r="120" spans="2:65" s="11" customFormat="1" ht="12">
      <c r="B120" s="204"/>
      <c r="C120" s="205"/>
      <c r="D120" s="206" t="s">
        <v>146</v>
      </c>
      <c r="E120" s="205"/>
      <c r="F120" s="208" t="s">
        <v>679</v>
      </c>
      <c r="G120" s="205"/>
      <c r="H120" s="209">
        <v>301.2</v>
      </c>
      <c r="I120" s="210"/>
      <c r="J120" s="205"/>
      <c r="K120" s="205"/>
      <c r="L120" s="211"/>
      <c r="M120" s="212"/>
      <c r="N120" s="213"/>
      <c r="O120" s="213"/>
      <c r="P120" s="213"/>
      <c r="Q120" s="213"/>
      <c r="R120" s="213"/>
      <c r="S120" s="213"/>
      <c r="T120" s="214"/>
      <c r="AT120" s="215" t="s">
        <v>146</v>
      </c>
      <c r="AU120" s="215" t="s">
        <v>83</v>
      </c>
      <c r="AV120" s="11" t="s">
        <v>83</v>
      </c>
      <c r="AW120" s="11" t="s">
        <v>6</v>
      </c>
      <c r="AX120" s="11" t="s">
        <v>79</v>
      </c>
      <c r="AY120" s="215" t="s">
        <v>137</v>
      </c>
    </row>
    <row r="121" spans="2:65" s="1" customFormat="1" ht="25.5" customHeight="1">
      <c r="B121" s="40"/>
      <c r="C121" s="192" t="s">
        <v>319</v>
      </c>
      <c r="D121" s="192" t="s">
        <v>140</v>
      </c>
      <c r="E121" s="193" t="s">
        <v>275</v>
      </c>
      <c r="F121" s="194" t="s">
        <v>276</v>
      </c>
      <c r="G121" s="195" t="s">
        <v>215</v>
      </c>
      <c r="H121" s="196">
        <v>303.75</v>
      </c>
      <c r="I121" s="197"/>
      <c r="J121" s="198">
        <f>ROUND(I121*H121,2)</f>
        <v>0</v>
      </c>
      <c r="K121" s="194" t="s">
        <v>155</v>
      </c>
      <c r="L121" s="60"/>
      <c r="M121" s="199" t="s">
        <v>21</v>
      </c>
      <c r="N121" s="200" t="s">
        <v>45</v>
      </c>
      <c r="O121" s="41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AR121" s="23" t="s">
        <v>144</v>
      </c>
      <c r="AT121" s="23" t="s">
        <v>140</v>
      </c>
      <c r="AU121" s="23" t="s">
        <v>83</v>
      </c>
      <c r="AY121" s="23" t="s">
        <v>137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79</v>
      </c>
      <c r="BK121" s="203">
        <f>ROUND(I121*H121,2)</f>
        <v>0</v>
      </c>
      <c r="BL121" s="23" t="s">
        <v>144</v>
      </c>
      <c r="BM121" s="23" t="s">
        <v>680</v>
      </c>
    </row>
    <row r="122" spans="2:65" s="11" customFormat="1" ht="12">
      <c r="B122" s="204"/>
      <c r="C122" s="205"/>
      <c r="D122" s="206" t="s">
        <v>146</v>
      </c>
      <c r="E122" s="207" t="s">
        <v>21</v>
      </c>
      <c r="F122" s="208" t="s">
        <v>621</v>
      </c>
      <c r="G122" s="205"/>
      <c r="H122" s="209">
        <v>303.75</v>
      </c>
      <c r="I122" s="210"/>
      <c r="J122" s="205"/>
      <c r="K122" s="205"/>
      <c r="L122" s="211"/>
      <c r="M122" s="212"/>
      <c r="N122" s="213"/>
      <c r="O122" s="213"/>
      <c r="P122" s="213"/>
      <c r="Q122" s="213"/>
      <c r="R122" s="213"/>
      <c r="S122" s="213"/>
      <c r="T122" s="214"/>
      <c r="AT122" s="215" t="s">
        <v>146</v>
      </c>
      <c r="AU122" s="215" t="s">
        <v>83</v>
      </c>
      <c r="AV122" s="11" t="s">
        <v>83</v>
      </c>
      <c r="AW122" s="11" t="s">
        <v>37</v>
      </c>
      <c r="AX122" s="11" t="s">
        <v>79</v>
      </c>
      <c r="AY122" s="215" t="s">
        <v>137</v>
      </c>
    </row>
    <row r="123" spans="2:65" s="1" customFormat="1" ht="16.5" customHeight="1">
      <c r="B123" s="40"/>
      <c r="C123" s="216" t="s">
        <v>203</v>
      </c>
      <c r="D123" s="216" t="s">
        <v>157</v>
      </c>
      <c r="E123" s="217" t="s">
        <v>681</v>
      </c>
      <c r="F123" s="218" t="s">
        <v>682</v>
      </c>
      <c r="G123" s="219" t="s">
        <v>191</v>
      </c>
      <c r="H123" s="220">
        <v>607.5</v>
      </c>
      <c r="I123" s="221"/>
      <c r="J123" s="222">
        <f>ROUND(I123*H123,2)</f>
        <v>0</v>
      </c>
      <c r="K123" s="218" t="s">
        <v>155</v>
      </c>
      <c r="L123" s="223"/>
      <c r="M123" s="224" t="s">
        <v>21</v>
      </c>
      <c r="N123" s="225" t="s">
        <v>45</v>
      </c>
      <c r="O123" s="41"/>
      <c r="P123" s="201">
        <f>O123*H123</f>
        <v>0</v>
      </c>
      <c r="Q123" s="201">
        <v>1</v>
      </c>
      <c r="R123" s="201">
        <f>Q123*H123</f>
        <v>607.5</v>
      </c>
      <c r="S123" s="201">
        <v>0</v>
      </c>
      <c r="T123" s="202">
        <f>S123*H123</f>
        <v>0</v>
      </c>
      <c r="AR123" s="23" t="s">
        <v>160</v>
      </c>
      <c r="AT123" s="23" t="s">
        <v>157</v>
      </c>
      <c r="AU123" s="23" t="s">
        <v>83</v>
      </c>
      <c r="AY123" s="23" t="s">
        <v>137</v>
      </c>
      <c r="BE123" s="203">
        <f>IF(N123="základní",J123,0)</f>
        <v>0</v>
      </c>
      <c r="BF123" s="203">
        <f>IF(N123="snížená",J123,0)</f>
        <v>0</v>
      </c>
      <c r="BG123" s="203">
        <f>IF(N123="zákl. přenesená",J123,0)</f>
        <v>0</v>
      </c>
      <c r="BH123" s="203">
        <f>IF(N123="sníž. přenesená",J123,0)</f>
        <v>0</v>
      </c>
      <c r="BI123" s="203">
        <f>IF(N123="nulová",J123,0)</f>
        <v>0</v>
      </c>
      <c r="BJ123" s="23" t="s">
        <v>79</v>
      </c>
      <c r="BK123" s="203">
        <f>ROUND(I123*H123,2)</f>
        <v>0</v>
      </c>
      <c r="BL123" s="23" t="s">
        <v>144</v>
      </c>
      <c r="BM123" s="23" t="s">
        <v>683</v>
      </c>
    </row>
    <row r="124" spans="2:65" s="11" customFormat="1" ht="12">
      <c r="B124" s="204"/>
      <c r="C124" s="205"/>
      <c r="D124" s="206" t="s">
        <v>146</v>
      </c>
      <c r="E124" s="205"/>
      <c r="F124" s="208" t="s">
        <v>684</v>
      </c>
      <c r="G124" s="205"/>
      <c r="H124" s="209">
        <v>607.5</v>
      </c>
      <c r="I124" s="210"/>
      <c r="J124" s="205"/>
      <c r="K124" s="205"/>
      <c r="L124" s="211"/>
      <c r="M124" s="212"/>
      <c r="N124" s="213"/>
      <c r="O124" s="213"/>
      <c r="P124" s="213"/>
      <c r="Q124" s="213"/>
      <c r="R124" s="213"/>
      <c r="S124" s="213"/>
      <c r="T124" s="214"/>
      <c r="AT124" s="215" t="s">
        <v>146</v>
      </c>
      <c r="AU124" s="215" t="s">
        <v>83</v>
      </c>
      <c r="AV124" s="11" t="s">
        <v>83</v>
      </c>
      <c r="AW124" s="11" t="s">
        <v>6</v>
      </c>
      <c r="AX124" s="11" t="s">
        <v>79</v>
      </c>
      <c r="AY124" s="215" t="s">
        <v>137</v>
      </c>
    </row>
    <row r="125" spans="2:65" s="1" customFormat="1" ht="25.5" customHeight="1">
      <c r="B125" s="40"/>
      <c r="C125" s="192" t="s">
        <v>9</v>
      </c>
      <c r="D125" s="192" t="s">
        <v>140</v>
      </c>
      <c r="E125" s="193" t="s">
        <v>685</v>
      </c>
      <c r="F125" s="194" t="s">
        <v>686</v>
      </c>
      <c r="G125" s="195" t="s">
        <v>102</v>
      </c>
      <c r="H125" s="196">
        <v>3440</v>
      </c>
      <c r="I125" s="197"/>
      <c r="J125" s="198">
        <f>ROUND(I125*H125,2)</f>
        <v>0</v>
      </c>
      <c r="K125" s="194" t="s">
        <v>155</v>
      </c>
      <c r="L125" s="60"/>
      <c r="M125" s="199" t="s">
        <v>21</v>
      </c>
      <c r="N125" s="200" t="s">
        <v>45</v>
      </c>
      <c r="O125" s="41"/>
      <c r="P125" s="201">
        <f>O125*H125</f>
        <v>0</v>
      </c>
      <c r="Q125" s="201">
        <v>0</v>
      </c>
      <c r="R125" s="201">
        <f>Q125*H125</f>
        <v>0</v>
      </c>
      <c r="S125" s="201">
        <v>0</v>
      </c>
      <c r="T125" s="202">
        <f>S125*H125</f>
        <v>0</v>
      </c>
      <c r="AR125" s="23" t="s">
        <v>144</v>
      </c>
      <c r="AT125" s="23" t="s">
        <v>140</v>
      </c>
      <c r="AU125" s="23" t="s">
        <v>83</v>
      </c>
      <c r="AY125" s="23" t="s">
        <v>137</v>
      </c>
      <c r="BE125" s="203">
        <f>IF(N125="základní",J125,0)</f>
        <v>0</v>
      </c>
      <c r="BF125" s="203">
        <f>IF(N125="snížená",J125,0)</f>
        <v>0</v>
      </c>
      <c r="BG125" s="203">
        <f>IF(N125="zákl. přenesená",J125,0)</f>
        <v>0</v>
      </c>
      <c r="BH125" s="203">
        <f>IF(N125="sníž. přenesená",J125,0)</f>
        <v>0</v>
      </c>
      <c r="BI125" s="203">
        <f>IF(N125="nulová",J125,0)</f>
        <v>0</v>
      </c>
      <c r="BJ125" s="23" t="s">
        <v>79</v>
      </c>
      <c r="BK125" s="203">
        <f>ROUND(I125*H125,2)</f>
        <v>0</v>
      </c>
      <c r="BL125" s="23" t="s">
        <v>144</v>
      </c>
      <c r="BM125" s="23" t="s">
        <v>687</v>
      </c>
    </row>
    <row r="126" spans="2:65" s="11" customFormat="1" ht="12">
      <c r="B126" s="204"/>
      <c r="C126" s="205"/>
      <c r="D126" s="206" t="s">
        <v>146</v>
      </c>
      <c r="E126" s="207" t="s">
        <v>21</v>
      </c>
      <c r="F126" s="208" t="s">
        <v>688</v>
      </c>
      <c r="G126" s="205"/>
      <c r="H126" s="209">
        <v>3440</v>
      </c>
      <c r="I126" s="210"/>
      <c r="J126" s="205"/>
      <c r="K126" s="205"/>
      <c r="L126" s="211"/>
      <c r="M126" s="212"/>
      <c r="N126" s="213"/>
      <c r="O126" s="213"/>
      <c r="P126" s="213"/>
      <c r="Q126" s="213"/>
      <c r="R126" s="213"/>
      <c r="S126" s="213"/>
      <c r="T126" s="214"/>
      <c r="AT126" s="215" t="s">
        <v>146</v>
      </c>
      <c r="AU126" s="215" t="s">
        <v>83</v>
      </c>
      <c r="AV126" s="11" t="s">
        <v>83</v>
      </c>
      <c r="AW126" s="11" t="s">
        <v>37</v>
      </c>
      <c r="AX126" s="11" t="s">
        <v>79</v>
      </c>
      <c r="AY126" s="215" t="s">
        <v>137</v>
      </c>
    </row>
    <row r="127" spans="2:65" s="10" customFormat="1" ht="29.9" customHeight="1">
      <c r="B127" s="176"/>
      <c r="C127" s="177"/>
      <c r="D127" s="178" t="s">
        <v>73</v>
      </c>
      <c r="E127" s="190" t="s">
        <v>83</v>
      </c>
      <c r="F127" s="190" t="s">
        <v>302</v>
      </c>
      <c r="G127" s="177"/>
      <c r="H127" s="177"/>
      <c r="I127" s="180"/>
      <c r="J127" s="191">
        <f>BK127</f>
        <v>0</v>
      </c>
      <c r="K127" s="177"/>
      <c r="L127" s="182"/>
      <c r="M127" s="183"/>
      <c r="N127" s="184"/>
      <c r="O127" s="184"/>
      <c r="P127" s="185">
        <f>SUM(P128:P135)</f>
        <v>0</v>
      </c>
      <c r="Q127" s="184"/>
      <c r="R127" s="185">
        <f>SUM(R128:R135)</f>
        <v>156.84999999999997</v>
      </c>
      <c r="S127" s="184"/>
      <c r="T127" s="186">
        <f>SUM(T128:T135)</f>
        <v>0</v>
      </c>
      <c r="AR127" s="187" t="s">
        <v>79</v>
      </c>
      <c r="AT127" s="188" t="s">
        <v>73</v>
      </c>
      <c r="AU127" s="188" t="s">
        <v>79</v>
      </c>
      <c r="AY127" s="187" t="s">
        <v>137</v>
      </c>
      <c r="BK127" s="189">
        <f>SUM(BK128:BK135)</f>
        <v>0</v>
      </c>
    </row>
    <row r="128" spans="2:65" s="1" customFormat="1" ht="38.25" customHeight="1">
      <c r="B128" s="40"/>
      <c r="C128" s="192" t="s">
        <v>331</v>
      </c>
      <c r="D128" s="192" t="s">
        <v>140</v>
      </c>
      <c r="E128" s="193" t="s">
        <v>689</v>
      </c>
      <c r="F128" s="194" t="s">
        <v>690</v>
      </c>
      <c r="G128" s="195" t="s">
        <v>95</v>
      </c>
      <c r="H128" s="196">
        <v>580</v>
      </c>
      <c r="I128" s="197"/>
      <c r="J128" s="198">
        <f>ROUND(I128*H128,2)</f>
        <v>0</v>
      </c>
      <c r="K128" s="194" t="s">
        <v>155</v>
      </c>
      <c r="L128" s="60"/>
      <c r="M128" s="199" t="s">
        <v>21</v>
      </c>
      <c r="N128" s="200" t="s">
        <v>45</v>
      </c>
      <c r="O128" s="41"/>
      <c r="P128" s="201">
        <f>O128*H128</f>
        <v>0</v>
      </c>
      <c r="Q128" s="201">
        <v>0.22656999999999999</v>
      </c>
      <c r="R128" s="201">
        <f>Q128*H128</f>
        <v>131.41059999999999</v>
      </c>
      <c r="S128" s="201">
        <v>0</v>
      </c>
      <c r="T128" s="202">
        <f>S128*H128</f>
        <v>0</v>
      </c>
      <c r="AR128" s="23" t="s">
        <v>144</v>
      </c>
      <c r="AT128" s="23" t="s">
        <v>140</v>
      </c>
      <c r="AU128" s="23" t="s">
        <v>83</v>
      </c>
      <c r="AY128" s="23" t="s">
        <v>137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79</v>
      </c>
      <c r="BK128" s="203">
        <f>ROUND(I128*H128,2)</f>
        <v>0</v>
      </c>
      <c r="BL128" s="23" t="s">
        <v>144</v>
      </c>
      <c r="BM128" s="23" t="s">
        <v>691</v>
      </c>
    </row>
    <row r="129" spans="2:65" s="11" customFormat="1" ht="12">
      <c r="B129" s="204"/>
      <c r="C129" s="205"/>
      <c r="D129" s="206" t="s">
        <v>146</v>
      </c>
      <c r="E129" s="207" t="s">
        <v>21</v>
      </c>
      <c r="F129" s="208" t="s">
        <v>692</v>
      </c>
      <c r="G129" s="205"/>
      <c r="H129" s="209">
        <v>580</v>
      </c>
      <c r="I129" s="210"/>
      <c r="J129" s="205"/>
      <c r="K129" s="205"/>
      <c r="L129" s="211"/>
      <c r="M129" s="212"/>
      <c r="N129" s="213"/>
      <c r="O129" s="213"/>
      <c r="P129" s="213"/>
      <c r="Q129" s="213"/>
      <c r="R129" s="213"/>
      <c r="S129" s="213"/>
      <c r="T129" s="214"/>
      <c r="AT129" s="215" t="s">
        <v>146</v>
      </c>
      <c r="AU129" s="215" t="s">
        <v>83</v>
      </c>
      <c r="AV129" s="11" t="s">
        <v>83</v>
      </c>
      <c r="AW129" s="11" t="s">
        <v>37</v>
      </c>
      <c r="AX129" s="11" t="s">
        <v>79</v>
      </c>
      <c r="AY129" s="215" t="s">
        <v>137</v>
      </c>
    </row>
    <row r="130" spans="2:65" s="1" customFormat="1" ht="38.25" customHeight="1">
      <c r="B130" s="40"/>
      <c r="C130" s="192" t="s">
        <v>103</v>
      </c>
      <c r="D130" s="192" t="s">
        <v>140</v>
      </c>
      <c r="E130" s="193" t="s">
        <v>693</v>
      </c>
      <c r="F130" s="194" t="s">
        <v>694</v>
      </c>
      <c r="G130" s="195" t="s">
        <v>95</v>
      </c>
      <c r="H130" s="196">
        <v>110</v>
      </c>
      <c r="I130" s="197"/>
      <c r="J130" s="198">
        <f>ROUND(I130*H130,2)</f>
        <v>0</v>
      </c>
      <c r="K130" s="194" t="s">
        <v>155</v>
      </c>
      <c r="L130" s="60"/>
      <c r="M130" s="199" t="s">
        <v>21</v>
      </c>
      <c r="N130" s="200" t="s">
        <v>45</v>
      </c>
      <c r="O130" s="41"/>
      <c r="P130" s="201">
        <f>O130*H130</f>
        <v>0</v>
      </c>
      <c r="Q130" s="201">
        <v>0.23058000000000001</v>
      </c>
      <c r="R130" s="201">
        <f>Q130*H130</f>
        <v>25.363800000000001</v>
      </c>
      <c r="S130" s="201">
        <v>0</v>
      </c>
      <c r="T130" s="202">
        <f>S130*H130</f>
        <v>0</v>
      </c>
      <c r="AR130" s="23" t="s">
        <v>144</v>
      </c>
      <c r="AT130" s="23" t="s">
        <v>140</v>
      </c>
      <c r="AU130" s="23" t="s">
        <v>83</v>
      </c>
      <c r="AY130" s="23" t="s">
        <v>137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79</v>
      </c>
      <c r="BK130" s="203">
        <f>ROUND(I130*H130,2)</f>
        <v>0</v>
      </c>
      <c r="BL130" s="23" t="s">
        <v>144</v>
      </c>
      <c r="BM130" s="23" t="s">
        <v>695</v>
      </c>
    </row>
    <row r="131" spans="2:65" s="11" customFormat="1" ht="12">
      <c r="B131" s="204"/>
      <c r="C131" s="205"/>
      <c r="D131" s="206" t="s">
        <v>146</v>
      </c>
      <c r="E131" s="207" t="s">
        <v>21</v>
      </c>
      <c r="F131" s="208" t="s">
        <v>696</v>
      </c>
      <c r="G131" s="205"/>
      <c r="H131" s="209">
        <v>110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146</v>
      </c>
      <c r="AU131" s="215" t="s">
        <v>83</v>
      </c>
      <c r="AV131" s="11" t="s">
        <v>83</v>
      </c>
      <c r="AW131" s="11" t="s">
        <v>37</v>
      </c>
      <c r="AX131" s="11" t="s">
        <v>79</v>
      </c>
      <c r="AY131" s="215" t="s">
        <v>137</v>
      </c>
    </row>
    <row r="132" spans="2:65" s="1" customFormat="1" ht="16.5" customHeight="1">
      <c r="B132" s="40"/>
      <c r="C132" s="192" t="s">
        <v>231</v>
      </c>
      <c r="D132" s="192" t="s">
        <v>140</v>
      </c>
      <c r="E132" s="193" t="s">
        <v>697</v>
      </c>
      <c r="F132" s="194" t="s">
        <v>698</v>
      </c>
      <c r="G132" s="195" t="s">
        <v>95</v>
      </c>
      <c r="H132" s="196">
        <v>580</v>
      </c>
      <c r="I132" s="197"/>
      <c r="J132" s="198">
        <f>ROUND(I132*H132,2)</f>
        <v>0</v>
      </c>
      <c r="K132" s="194" t="s">
        <v>155</v>
      </c>
      <c r="L132" s="60"/>
      <c r="M132" s="199" t="s">
        <v>21</v>
      </c>
      <c r="N132" s="200" t="s">
        <v>45</v>
      </c>
      <c r="O132" s="41"/>
      <c r="P132" s="201">
        <f>O132*H132</f>
        <v>0</v>
      </c>
      <c r="Q132" s="201">
        <v>1E-4</v>
      </c>
      <c r="R132" s="201">
        <f>Q132*H132</f>
        <v>5.8000000000000003E-2</v>
      </c>
      <c r="S132" s="201">
        <v>0</v>
      </c>
      <c r="T132" s="202">
        <f>S132*H132</f>
        <v>0</v>
      </c>
      <c r="AR132" s="23" t="s">
        <v>144</v>
      </c>
      <c r="AT132" s="23" t="s">
        <v>140</v>
      </c>
      <c r="AU132" s="23" t="s">
        <v>83</v>
      </c>
      <c r="AY132" s="23" t="s">
        <v>137</v>
      </c>
      <c r="BE132" s="203">
        <f>IF(N132="základní",J132,0)</f>
        <v>0</v>
      </c>
      <c r="BF132" s="203">
        <f>IF(N132="snížená",J132,0)</f>
        <v>0</v>
      </c>
      <c r="BG132" s="203">
        <f>IF(N132="zákl. přenesená",J132,0)</f>
        <v>0</v>
      </c>
      <c r="BH132" s="203">
        <f>IF(N132="sníž. přenesená",J132,0)</f>
        <v>0</v>
      </c>
      <c r="BI132" s="203">
        <f>IF(N132="nulová",J132,0)</f>
        <v>0</v>
      </c>
      <c r="BJ132" s="23" t="s">
        <v>79</v>
      </c>
      <c r="BK132" s="203">
        <f>ROUND(I132*H132,2)</f>
        <v>0</v>
      </c>
      <c r="BL132" s="23" t="s">
        <v>144</v>
      </c>
      <c r="BM132" s="23" t="s">
        <v>699</v>
      </c>
    </row>
    <row r="133" spans="2:65" s="11" customFormat="1" ht="12">
      <c r="B133" s="204"/>
      <c r="C133" s="205"/>
      <c r="D133" s="206" t="s">
        <v>146</v>
      </c>
      <c r="E133" s="207" t="s">
        <v>21</v>
      </c>
      <c r="F133" s="208" t="s">
        <v>692</v>
      </c>
      <c r="G133" s="205"/>
      <c r="H133" s="209">
        <v>580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146</v>
      </c>
      <c r="AU133" s="215" t="s">
        <v>83</v>
      </c>
      <c r="AV133" s="11" t="s">
        <v>83</v>
      </c>
      <c r="AW133" s="11" t="s">
        <v>37</v>
      </c>
      <c r="AX133" s="11" t="s">
        <v>79</v>
      </c>
      <c r="AY133" s="215" t="s">
        <v>137</v>
      </c>
    </row>
    <row r="134" spans="2:65" s="1" customFormat="1" ht="16.5" customHeight="1">
      <c r="B134" s="40"/>
      <c r="C134" s="192" t="s">
        <v>341</v>
      </c>
      <c r="D134" s="192" t="s">
        <v>140</v>
      </c>
      <c r="E134" s="193" t="s">
        <v>700</v>
      </c>
      <c r="F134" s="194" t="s">
        <v>701</v>
      </c>
      <c r="G134" s="195" t="s">
        <v>95</v>
      </c>
      <c r="H134" s="196">
        <v>110</v>
      </c>
      <c r="I134" s="197"/>
      <c r="J134" s="198">
        <f>ROUND(I134*H134,2)</f>
        <v>0</v>
      </c>
      <c r="K134" s="194" t="s">
        <v>155</v>
      </c>
      <c r="L134" s="60"/>
      <c r="M134" s="199" t="s">
        <v>21</v>
      </c>
      <c r="N134" s="200" t="s">
        <v>45</v>
      </c>
      <c r="O134" s="41"/>
      <c r="P134" s="201">
        <f>O134*H134</f>
        <v>0</v>
      </c>
      <c r="Q134" s="201">
        <v>1.6000000000000001E-4</v>
      </c>
      <c r="R134" s="201">
        <f>Q134*H134</f>
        <v>1.7600000000000001E-2</v>
      </c>
      <c r="S134" s="201">
        <v>0</v>
      </c>
      <c r="T134" s="202">
        <f>S134*H134</f>
        <v>0</v>
      </c>
      <c r="AR134" s="23" t="s">
        <v>144</v>
      </c>
      <c r="AT134" s="23" t="s">
        <v>140</v>
      </c>
      <c r="AU134" s="23" t="s">
        <v>83</v>
      </c>
      <c r="AY134" s="23" t="s">
        <v>137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79</v>
      </c>
      <c r="BK134" s="203">
        <f>ROUND(I134*H134,2)</f>
        <v>0</v>
      </c>
      <c r="BL134" s="23" t="s">
        <v>144</v>
      </c>
      <c r="BM134" s="23" t="s">
        <v>702</v>
      </c>
    </row>
    <row r="135" spans="2:65" s="11" customFormat="1" ht="12">
      <c r="B135" s="204"/>
      <c r="C135" s="205"/>
      <c r="D135" s="206" t="s">
        <v>146</v>
      </c>
      <c r="E135" s="207" t="s">
        <v>21</v>
      </c>
      <c r="F135" s="208" t="s">
        <v>696</v>
      </c>
      <c r="G135" s="205"/>
      <c r="H135" s="209">
        <v>110</v>
      </c>
      <c r="I135" s="210"/>
      <c r="J135" s="205"/>
      <c r="K135" s="205"/>
      <c r="L135" s="211"/>
      <c r="M135" s="251"/>
      <c r="N135" s="252"/>
      <c r="O135" s="252"/>
      <c r="P135" s="252"/>
      <c r="Q135" s="252"/>
      <c r="R135" s="252"/>
      <c r="S135" s="252"/>
      <c r="T135" s="253"/>
      <c r="AT135" s="215" t="s">
        <v>146</v>
      </c>
      <c r="AU135" s="215" t="s">
        <v>83</v>
      </c>
      <c r="AV135" s="11" t="s">
        <v>83</v>
      </c>
      <c r="AW135" s="11" t="s">
        <v>37</v>
      </c>
      <c r="AX135" s="11" t="s">
        <v>79</v>
      </c>
      <c r="AY135" s="215" t="s">
        <v>137</v>
      </c>
    </row>
    <row r="136" spans="2:65" s="1" customFormat="1" ht="7" customHeight="1">
      <c r="B136" s="55"/>
      <c r="C136" s="56"/>
      <c r="D136" s="56"/>
      <c r="E136" s="56"/>
      <c r="F136" s="56"/>
      <c r="G136" s="56"/>
      <c r="H136" s="56"/>
      <c r="I136" s="139"/>
      <c r="J136" s="56"/>
      <c r="K136" s="56"/>
      <c r="L136" s="60"/>
    </row>
  </sheetData>
  <sheetProtection algorithmName="SHA-512" hashValue="7Oc2yas7SDxupZwEjwb66El4/MyD8VMrWgXlxR47GNehegssGATLx0ibEoCd2b9sLi/kHtyop+MmC87r+Hbqag==" saltValue="vUA0toFHT34cJ0O5IG9MdGjDYdbANO18sUIpkVeWZclC9UuMnggqdZ2i632Nwx6Nmwd00pVcA05/EWL1foh4NQ==" spinCount="100000" sheet="1" objects="1" scenarios="1" formatColumns="0" formatRows="0" autoFilter="0"/>
  <autoFilter ref="C78:K135"/>
  <mergeCells count="10">
    <mergeCell ref="J51:J52"/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375" style="254" customWidth="1"/>
    <col min="2" max="2" width="1.625" style="254" customWidth="1"/>
    <col min="3" max="4" width="5" style="254" customWidth="1"/>
    <col min="5" max="5" width="11.625" style="254" customWidth="1"/>
    <col min="6" max="6" width="9.125" style="254" customWidth="1"/>
    <col min="7" max="7" width="5" style="254" customWidth="1"/>
    <col min="8" max="8" width="77.875" style="254" customWidth="1"/>
    <col min="9" max="10" width="20" style="254" customWidth="1"/>
    <col min="11" max="11" width="1.625" style="254" customWidth="1"/>
  </cols>
  <sheetData>
    <row r="1" spans="2:11" ht="37.5" customHeight="1"/>
    <row r="2" spans="2:11" ht="7.5" customHeight="1">
      <c r="B2" s="255"/>
      <c r="C2" s="256"/>
      <c r="D2" s="256"/>
      <c r="E2" s="256"/>
      <c r="F2" s="256"/>
      <c r="G2" s="256"/>
      <c r="H2" s="256"/>
      <c r="I2" s="256"/>
      <c r="J2" s="256"/>
      <c r="K2" s="257"/>
    </row>
    <row r="3" spans="2:11" s="14" customFormat="1" ht="45" customHeight="1">
      <c r="B3" s="258"/>
      <c r="C3" s="382" t="s">
        <v>703</v>
      </c>
      <c r="D3" s="382"/>
      <c r="E3" s="382"/>
      <c r="F3" s="382"/>
      <c r="G3" s="382"/>
      <c r="H3" s="382"/>
      <c r="I3" s="382"/>
      <c r="J3" s="382"/>
      <c r="K3" s="259"/>
    </row>
    <row r="4" spans="2:11" ht="25.5" customHeight="1">
      <c r="B4" s="260"/>
      <c r="C4" s="386" t="s">
        <v>704</v>
      </c>
      <c r="D4" s="386"/>
      <c r="E4" s="386"/>
      <c r="F4" s="386"/>
      <c r="G4" s="386"/>
      <c r="H4" s="386"/>
      <c r="I4" s="386"/>
      <c r="J4" s="386"/>
      <c r="K4" s="261"/>
    </row>
    <row r="5" spans="2:11" ht="5.25" customHeight="1">
      <c r="B5" s="260"/>
      <c r="C5" s="262"/>
      <c r="D5" s="262"/>
      <c r="E5" s="262"/>
      <c r="F5" s="262"/>
      <c r="G5" s="262"/>
      <c r="H5" s="262"/>
      <c r="I5" s="262"/>
      <c r="J5" s="262"/>
      <c r="K5" s="261"/>
    </row>
    <row r="6" spans="2:11" ht="15" customHeight="1">
      <c r="B6" s="260"/>
      <c r="C6" s="385" t="s">
        <v>705</v>
      </c>
      <c r="D6" s="385"/>
      <c r="E6" s="385"/>
      <c r="F6" s="385"/>
      <c r="G6" s="385"/>
      <c r="H6" s="385"/>
      <c r="I6" s="385"/>
      <c r="J6" s="385"/>
      <c r="K6" s="261"/>
    </row>
    <row r="7" spans="2:11" ht="15" customHeight="1">
      <c r="B7" s="264"/>
      <c r="C7" s="385" t="s">
        <v>706</v>
      </c>
      <c r="D7" s="385"/>
      <c r="E7" s="385"/>
      <c r="F7" s="385"/>
      <c r="G7" s="385"/>
      <c r="H7" s="385"/>
      <c r="I7" s="385"/>
      <c r="J7" s="385"/>
      <c r="K7" s="261"/>
    </row>
    <row r="8" spans="2:1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pans="2:11" ht="15" customHeight="1">
      <c r="B9" s="264"/>
      <c r="C9" s="385" t="s">
        <v>707</v>
      </c>
      <c r="D9" s="385"/>
      <c r="E9" s="385"/>
      <c r="F9" s="385"/>
      <c r="G9" s="385"/>
      <c r="H9" s="385"/>
      <c r="I9" s="385"/>
      <c r="J9" s="385"/>
      <c r="K9" s="261"/>
    </row>
    <row r="10" spans="2:11" ht="15" customHeight="1">
      <c r="B10" s="264"/>
      <c r="C10" s="263"/>
      <c r="D10" s="385" t="s">
        <v>708</v>
      </c>
      <c r="E10" s="385"/>
      <c r="F10" s="385"/>
      <c r="G10" s="385"/>
      <c r="H10" s="385"/>
      <c r="I10" s="385"/>
      <c r="J10" s="385"/>
      <c r="K10" s="261"/>
    </row>
    <row r="11" spans="2:11" ht="15" customHeight="1">
      <c r="B11" s="264"/>
      <c r="C11" s="265"/>
      <c r="D11" s="385" t="s">
        <v>709</v>
      </c>
      <c r="E11" s="385"/>
      <c r="F11" s="385"/>
      <c r="G11" s="385"/>
      <c r="H11" s="385"/>
      <c r="I11" s="385"/>
      <c r="J11" s="385"/>
      <c r="K11" s="261"/>
    </row>
    <row r="12" spans="2:11" ht="12.75" customHeight="1">
      <c r="B12" s="264"/>
      <c r="C12" s="265"/>
      <c r="D12" s="265"/>
      <c r="E12" s="265"/>
      <c r="F12" s="265"/>
      <c r="G12" s="265"/>
      <c r="H12" s="265"/>
      <c r="I12" s="265"/>
      <c r="J12" s="265"/>
      <c r="K12" s="261"/>
    </row>
    <row r="13" spans="2:11" ht="15" customHeight="1">
      <c r="B13" s="264"/>
      <c r="C13" s="265"/>
      <c r="D13" s="385" t="s">
        <v>710</v>
      </c>
      <c r="E13" s="385"/>
      <c r="F13" s="385"/>
      <c r="G13" s="385"/>
      <c r="H13" s="385"/>
      <c r="I13" s="385"/>
      <c r="J13" s="385"/>
      <c r="K13" s="261"/>
    </row>
    <row r="14" spans="2:11" ht="15" customHeight="1">
      <c r="B14" s="264"/>
      <c r="C14" s="265"/>
      <c r="D14" s="385" t="s">
        <v>711</v>
      </c>
      <c r="E14" s="385"/>
      <c r="F14" s="385"/>
      <c r="G14" s="385"/>
      <c r="H14" s="385"/>
      <c r="I14" s="385"/>
      <c r="J14" s="385"/>
      <c r="K14" s="261"/>
    </row>
    <row r="15" spans="2:11" ht="15" customHeight="1">
      <c r="B15" s="264"/>
      <c r="C15" s="265"/>
      <c r="D15" s="385" t="s">
        <v>712</v>
      </c>
      <c r="E15" s="385"/>
      <c r="F15" s="385"/>
      <c r="G15" s="385"/>
      <c r="H15" s="385"/>
      <c r="I15" s="385"/>
      <c r="J15" s="385"/>
      <c r="K15" s="261"/>
    </row>
    <row r="16" spans="2:11" ht="15" customHeight="1">
      <c r="B16" s="264"/>
      <c r="C16" s="265"/>
      <c r="D16" s="265"/>
      <c r="E16" s="266" t="s">
        <v>81</v>
      </c>
      <c r="F16" s="385" t="s">
        <v>713</v>
      </c>
      <c r="G16" s="385"/>
      <c r="H16" s="385"/>
      <c r="I16" s="385"/>
      <c r="J16" s="385"/>
      <c r="K16" s="261"/>
    </row>
    <row r="17" spans="2:11" ht="15" customHeight="1">
      <c r="B17" s="264"/>
      <c r="C17" s="265"/>
      <c r="D17" s="265"/>
      <c r="E17" s="266" t="s">
        <v>714</v>
      </c>
      <c r="F17" s="385" t="s">
        <v>715</v>
      </c>
      <c r="G17" s="385"/>
      <c r="H17" s="385"/>
      <c r="I17" s="385"/>
      <c r="J17" s="385"/>
      <c r="K17" s="261"/>
    </row>
    <row r="18" spans="2:11" ht="15" customHeight="1">
      <c r="B18" s="264"/>
      <c r="C18" s="265"/>
      <c r="D18" s="265"/>
      <c r="E18" s="266" t="s">
        <v>716</v>
      </c>
      <c r="F18" s="385" t="s">
        <v>717</v>
      </c>
      <c r="G18" s="385"/>
      <c r="H18" s="385"/>
      <c r="I18" s="385"/>
      <c r="J18" s="385"/>
      <c r="K18" s="261"/>
    </row>
    <row r="19" spans="2:11" ht="15" customHeight="1">
      <c r="B19" s="264"/>
      <c r="C19" s="265"/>
      <c r="D19" s="265"/>
      <c r="E19" s="266" t="s">
        <v>718</v>
      </c>
      <c r="F19" s="385" t="s">
        <v>719</v>
      </c>
      <c r="G19" s="385"/>
      <c r="H19" s="385"/>
      <c r="I19" s="385"/>
      <c r="J19" s="385"/>
      <c r="K19" s="261"/>
    </row>
    <row r="20" spans="2:11" ht="15" customHeight="1">
      <c r="B20" s="264"/>
      <c r="C20" s="265"/>
      <c r="D20" s="265"/>
      <c r="E20" s="266" t="s">
        <v>193</v>
      </c>
      <c r="F20" s="385" t="s">
        <v>194</v>
      </c>
      <c r="G20" s="385"/>
      <c r="H20" s="385"/>
      <c r="I20" s="385"/>
      <c r="J20" s="385"/>
      <c r="K20" s="261"/>
    </row>
    <row r="21" spans="2:11" ht="15" customHeight="1">
      <c r="B21" s="264"/>
      <c r="C21" s="265"/>
      <c r="D21" s="265"/>
      <c r="E21" s="266" t="s">
        <v>720</v>
      </c>
      <c r="F21" s="385" t="s">
        <v>721</v>
      </c>
      <c r="G21" s="385"/>
      <c r="H21" s="385"/>
      <c r="I21" s="385"/>
      <c r="J21" s="385"/>
      <c r="K21" s="261"/>
    </row>
    <row r="22" spans="2:11" ht="12.75" customHeight="1">
      <c r="B22" s="264"/>
      <c r="C22" s="265"/>
      <c r="D22" s="265"/>
      <c r="E22" s="265"/>
      <c r="F22" s="265"/>
      <c r="G22" s="265"/>
      <c r="H22" s="265"/>
      <c r="I22" s="265"/>
      <c r="J22" s="265"/>
      <c r="K22" s="261"/>
    </row>
    <row r="23" spans="2:11" ht="15" customHeight="1">
      <c r="B23" s="264"/>
      <c r="C23" s="385" t="s">
        <v>722</v>
      </c>
      <c r="D23" s="385"/>
      <c r="E23" s="385"/>
      <c r="F23" s="385"/>
      <c r="G23" s="385"/>
      <c r="H23" s="385"/>
      <c r="I23" s="385"/>
      <c r="J23" s="385"/>
      <c r="K23" s="261"/>
    </row>
    <row r="24" spans="2:11" ht="15" customHeight="1">
      <c r="B24" s="264"/>
      <c r="C24" s="385" t="s">
        <v>723</v>
      </c>
      <c r="D24" s="385"/>
      <c r="E24" s="385"/>
      <c r="F24" s="385"/>
      <c r="G24" s="385"/>
      <c r="H24" s="385"/>
      <c r="I24" s="385"/>
      <c r="J24" s="385"/>
      <c r="K24" s="261"/>
    </row>
    <row r="25" spans="2:11" ht="15" customHeight="1">
      <c r="B25" s="264"/>
      <c r="C25" s="263"/>
      <c r="D25" s="385" t="s">
        <v>724</v>
      </c>
      <c r="E25" s="385"/>
      <c r="F25" s="385"/>
      <c r="G25" s="385"/>
      <c r="H25" s="385"/>
      <c r="I25" s="385"/>
      <c r="J25" s="385"/>
      <c r="K25" s="261"/>
    </row>
    <row r="26" spans="2:11" ht="15" customHeight="1">
      <c r="B26" s="264"/>
      <c r="C26" s="265"/>
      <c r="D26" s="385" t="s">
        <v>725</v>
      </c>
      <c r="E26" s="385"/>
      <c r="F26" s="385"/>
      <c r="G26" s="385"/>
      <c r="H26" s="385"/>
      <c r="I26" s="385"/>
      <c r="J26" s="385"/>
      <c r="K26" s="261"/>
    </row>
    <row r="27" spans="2:11" ht="12.75" customHeight="1">
      <c r="B27" s="264"/>
      <c r="C27" s="265"/>
      <c r="D27" s="265"/>
      <c r="E27" s="265"/>
      <c r="F27" s="265"/>
      <c r="G27" s="265"/>
      <c r="H27" s="265"/>
      <c r="I27" s="265"/>
      <c r="J27" s="265"/>
      <c r="K27" s="261"/>
    </row>
    <row r="28" spans="2:11" ht="15" customHeight="1">
      <c r="B28" s="264"/>
      <c r="C28" s="265"/>
      <c r="D28" s="385" t="s">
        <v>726</v>
      </c>
      <c r="E28" s="385"/>
      <c r="F28" s="385"/>
      <c r="G28" s="385"/>
      <c r="H28" s="385"/>
      <c r="I28" s="385"/>
      <c r="J28" s="385"/>
      <c r="K28" s="261"/>
    </row>
    <row r="29" spans="2:11" ht="15" customHeight="1">
      <c r="B29" s="264"/>
      <c r="C29" s="265"/>
      <c r="D29" s="385" t="s">
        <v>727</v>
      </c>
      <c r="E29" s="385"/>
      <c r="F29" s="385"/>
      <c r="G29" s="385"/>
      <c r="H29" s="385"/>
      <c r="I29" s="385"/>
      <c r="J29" s="385"/>
      <c r="K29" s="261"/>
    </row>
    <row r="30" spans="2:11" ht="12.75" customHeight="1">
      <c r="B30" s="264"/>
      <c r="C30" s="265"/>
      <c r="D30" s="265"/>
      <c r="E30" s="265"/>
      <c r="F30" s="265"/>
      <c r="G30" s="265"/>
      <c r="H30" s="265"/>
      <c r="I30" s="265"/>
      <c r="J30" s="265"/>
      <c r="K30" s="261"/>
    </row>
    <row r="31" spans="2:11" ht="15" customHeight="1">
      <c r="B31" s="264"/>
      <c r="C31" s="265"/>
      <c r="D31" s="385" t="s">
        <v>728</v>
      </c>
      <c r="E31" s="385"/>
      <c r="F31" s="385"/>
      <c r="G31" s="385"/>
      <c r="H31" s="385"/>
      <c r="I31" s="385"/>
      <c r="J31" s="385"/>
      <c r="K31" s="261"/>
    </row>
    <row r="32" spans="2:11" ht="15" customHeight="1">
      <c r="B32" s="264"/>
      <c r="C32" s="265"/>
      <c r="D32" s="385" t="s">
        <v>729</v>
      </c>
      <c r="E32" s="385"/>
      <c r="F32" s="385"/>
      <c r="G32" s="385"/>
      <c r="H32" s="385"/>
      <c r="I32" s="385"/>
      <c r="J32" s="385"/>
      <c r="K32" s="261"/>
    </row>
    <row r="33" spans="2:11" ht="15" customHeight="1">
      <c r="B33" s="264"/>
      <c r="C33" s="265"/>
      <c r="D33" s="385" t="s">
        <v>730</v>
      </c>
      <c r="E33" s="385"/>
      <c r="F33" s="385"/>
      <c r="G33" s="385"/>
      <c r="H33" s="385"/>
      <c r="I33" s="385"/>
      <c r="J33" s="385"/>
      <c r="K33" s="261"/>
    </row>
    <row r="34" spans="2:11" ht="15" customHeight="1">
      <c r="B34" s="264"/>
      <c r="C34" s="265"/>
      <c r="D34" s="263"/>
      <c r="E34" s="267" t="s">
        <v>122</v>
      </c>
      <c r="F34" s="263"/>
      <c r="G34" s="385" t="s">
        <v>731</v>
      </c>
      <c r="H34" s="385"/>
      <c r="I34" s="385"/>
      <c r="J34" s="385"/>
      <c r="K34" s="261"/>
    </row>
    <row r="35" spans="2:11" ht="30.75" customHeight="1">
      <c r="B35" s="264"/>
      <c r="C35" s="265"/>
      <c r="D35" s="263"/>
      <c r="E35" s="267" t="s">
        <v>732</v>
      </c>
      <c r="F35" s="263"/>
      <c r="G35" s="385" t="s">
        <v>733</v>
      </c>
      <c r="H35" s="385"/>
      <c r="I35" s="385"/>
      <c r="J35" s="385"/>
      <c r="K35" s="261"/>
    </row>
    <row r="36" spans="2:11" ht="15" customHeight="1">
      <c r="B36" s="264"/>
      <c r="C36" s="265"/>
      <c r="D36" s="263"/>
      <c r="E36" s="267" t="s">
        <v>55</v>
      </c>
      <c r="F36" s="263"/>
      <c r="G36" s="385" t="s">
        <v>734</v>
      </c>
      <c r="H36" s="385"/>
      <c r="I36" s="385"/>
      <c r="J36" s="385"/>
      <c r="K36" s="261"/>
    </row>
    <row r="37" spans="2:11" ht="15" customHeight="1">
      <c r="B37" s="264"/>
      <c r="C37" s="265"/>
      <c r="D37" s="263"/>
      <c r="E37" s="267" t="s">
        <v>123</v>
      </c>
      <c r="F37" s="263"/>
      <c r="G37" s="385" t="s">
        <v>735</v>
      </c>
      <c r="H37" s="385"/>
      <c r="I37" s="385"/>
      <c r="J37" s="385"/>
      <c r="K37" s="261"/>
    </row>
    <row r="38" spans="2:11" ht="15" customHeight="1">
      <c r="B38" s="264"/>
      <c r="C38" s="265"/>
      <c r="D38" s="263"/>
      <c r="E38" s="267" t="s">
        <v>124</v>
      </c>
      <c r="F38" s="263"/>
      <c r="G38" s="385" t="s">
        <v>736</v>
      </c>
      <c r="H38" s="385"/>
      <c r="I38" s="385"/>
      <c r="J38" s="385"/>
      <c r="K38" s="261"/>
    </row>
    <row r="39" spans="2:11" ht="15" customHeight="1">
      <c r="B39" s="264"/>
      <c r="C39" s="265"/>
      <c r="D39" s="263"/>
      <c r="E39" s="267" t="s">
        <v>125</v>
      </c>
      <c r="F39" s="263"/>
      <c r="G39" s="385" t="s">
        <v>737</v>
      </c>
      <c r="H39" s="385"/>
      <c r="I39" s="385"/>
      <c r="J39" s="385"/>
      <c r="K39" s="261"/>
    </row>
    <row r="40" spans="2:11" ht="15" customHeight="1">
      <c r="B40" s="264"/>
      <c r="C40" s="265"/>
      <c r="D40" s="263"/>
      <c r="E40" s="267" t="s">
        <v>738</v>
      </c>
      <c r="F40" s="263"/>
      <c r="G40" s="385" t="s">
        <v>739</v>
      </c>
      <c r="H40" s="385"/>
      <c r="I40" s="385"/>
      <c r="J40" s="385"/>
      <c r="K40" s="261"/>
    </row>
    <row r="41" spans="2:11" ht="15" customHeight="1">
      <c r="B41" s="264"/>
      <c r="C41" s="265"/>
      <c r="D41" s="263"/>
      <c r="E41" s="267"/>
      <c r="F41" s="263"/>
      <c r="G41" s="385" t="s">
        <v>740</v>
      </c>
      <c r="H41" s="385"/>
      <c r="I41" s="385"/>
      <c r="J41" s="385"/>
      <c r="K41" s="261"/>
    </row>
    <row r="42" spans="2:11" ht="15" customHeight="1">
      <c r="B42" s="264"/>
      <c r="C42" s="265"/>
      <c r="D42" s="263"/>
      <c r="E42" s="267" t="s">
        <v>741</v>
      </c>
      <c r="F42" s="263"/>
      <c r="G42" s="385" t="s">
        <v>742</v>
      </c>
      <c r="H42" s="385"/>
      <c r="I42" s="385"/>
      <c r="J42" s="385"/>
      <c r="K42" s="261"/>
    </row>
    <row r="43" spans="2:11" ht="15" customHeight="1">
      <c r="B43" s="264"/>
      <c r="C43" s="265"/>
      <c r="D43" s="263"/>
      <c r="E43" s="267" t="s">
        <v>127</v>
      </c>
      <c r="F43" s="263"/>
      <c r="G43" s="385" t="s">
        <v>743</v>
      </c>
      <c r="H43" s="385"/>
      <c r="I43" s="385"/>
      <c r="J43" s="385"/>
      <c r="K43" s="261"/>
    </row>
    <row r="44" spans="2:11" ht="12.75" customHeight="1">
      <c r="B44" s="264"/>
      <c r="C44" s="265"/>
      <c r="D44" s="263"/>
      <c r="E44" s="263"/>
      <c r="F44" s="263"/>
      <c r="G44" s="263"/>
      <c r="H44" s="263"/>
      <c r="I44" s="263"/>
      <c r="J44" s="263"/>
      <c r="K44" s="261"/>
    </row>
    <row r="45" spans="2:11" ht="15" customHeight="1">
      <c r="B45" s="264"/>
      <c r="C45" s="265"/>
      <c r="D45" s="385" t="s">
        <v>744</v>
      </c>
      <c r="E45" s="385"/>
      <c r="F45" s="385"/>
      <c r="G45" s="385"/>
      <c r="H45" s="385"/>
      <c r="I45" s="385"/>
      <c r="J45" s="385"/>
      <c r="K45" s="261"/>
    </row>
    <row r="46" spans="2:11" ht="15" customHeight="1">
      <c r="B46" s="264"/>
      <c r="C46" s="265"/>
      <c r="D46" s="265"/>
      <c r="E46" s="385" t="s">
        <v>745</v>
      </c>
      <c r="F46" s="385"/>
      <c r="G46" s="385"/>
      <c r="H46" s="385"/>
      <c r="I46" s="385"/>
      <c r="J46" s="385"/>
      <c r="K46" s="261"/>
    </row>
    <row r="47" spans="2:11" ht="15" customHeight="1">
      <c r="B47" s="264"/>
      <c r="C47" s="265"/>
      <c r="D47" s="265"/>
      <c r="E47" s="385" t="s">
        <v>746</v>
      </c>
      <c r="F47" s="385"/>
      <c r="G47" s="385"/>
      <c r="H47" s="385"/>
      <c r="I47" s="385"/>
      <c r="J47" s="385"/>
      <c r="K47" s="261"/>
    </row>
    <row r="48" spans="2:11" ht="15" customHeight="1">
      <c r="B48" s="264"/>
      <c r="C48" s="265"/>
      <c r="D48" s="265"/>
      <c r="E48" s="385" t="s">
        <v>747</v>
      </c>
      <c r="F48" s="385"/>
      <c r="G48" s="385"/>
      <c r="H48" s="385"/>
      <c r="I48" s="385"/>
      <c r="J48" s="385"/>
      <c r="K48" s="261"/>
    </row>
    <row r="49" spans="2:11" ht="15" customHeight="1">
      <c r="B49" s="264"/>
      <c r="C49" s="265"/>
      <c r="D49" s="385" t="s">
        <v>748</v>
      </c>
      <c r="E49" s="385"/>
      <c r="F49" s="385"/>
      <c r="G49" s="385"/>
      <c r="H49" s="385"/>
      <c r="I49" s="385"/>
      <c r="J49" s="385"/>
      <c r="K49" s="261"/>
    </row>
    <row r="50" spans="2:11" ht="25.5" customHeight="1">
      <c r="B50" s="260"/>
      <c r="C50" s="386" t="s">
        <v>749</v>
      </c>
      <c r="D50" s="386"/>
      <c r="E50" s="386"/>
      <c r="F50" s="386"/>
      <c r="G50" s="386"/>
      <c r="H50" s="386"/>
      <c r="I50" s="386"/>
      <c r="J50" s="386"/>
      <c r="K50" s="261"/>
    </row>
    <row r="51" spans="2:11" ht="5.25" customHeight="1">
      <c r="B51" s="260"/>
      <c r="C51" s="262"/>
      <c r="D51" s="262"/>
      <c r="E51" s="262"/>
      <c r="F51" s="262"/>
      <c r="G51" s="262"/>
      <c r="H51" s="262"/>
      <c r="I51" s="262"/>
      <c r="J51" s="262"/>
      <c r="K51" s="261"/>
    </row>
    <row r="52" spans="2:11" ht="15" customHeight="1">
      <c r="B52" s="260"/>
      <c r="C52" s="385" t="s">
        <v>750</v>
      </c>
      <c r="D52" s="385"/>
      <c r="E52" s="385"/>
      <c r="F52" s="385"/>
      <c r="G52" s="385"/>
      <c r="H52" s="385"/>
      <c r="I52" s="385"/>
      <c r="J52" s="385"/>
      <c r="K52" s="261"/>
    </row>
    <row r="53" spans="2:11" ht="15" customHeight="1">
      <c r="B53" s="260"/>
      <c r="C53" s="385" t="s">
        <v>751</v>
      </c>
      <c r="D53" s="385"/>
      <c r="E53" s="385"/>
      <c r="F53" s="385"/>
      <c r="G53" s="385"/>
      <c r="H53" s="385"/>
      <c r="I53" s="385"/>
      <c r="J53" s="385"/>
      <c r="K53" s="261"/>
    </row>
    <row r="54" spans="2:11" ht="12.75" customHeight="1">
      <c r="B54" s="260"/>
      <c r="C54" s="263"/>
      <c r="D54" s="263"/>
      <c r="E54" s="263"/>
      <c r="F54" s="263"/>
      <c r="G54" s="263"/>
      <c r="H54" s="263"/>
      <c r="I54" s="263"/>
      <c r="J54" s="263"/>
      <c r="K54" s="261"/>
    </row>
    <row r="55" spans="2:11" ht="15" customHeight="1">
      <c r="B55" s="260"/>
      <c r="C55" s="385" t="s">
        <v>752</v>
      </c>
      <c r="D55" s="385"/>
      <c r="E55" s="385"/>
      <c r="F55" s="385"/>
      <c r="G55" s="385"/>
      <c r="H55" s="385"/>
      <c r="I55" s="385"/>
      <c r="J55" s="385"/>
      <c r="K55" s="261"/>
    </row>
    <row r="56" spans="2:11" ht="15" customHeight="1">
      <c r="B56" s="260"/>
      <c r="C56" s="265"/>
      <c r="D56" s="385" t="s">
        <v>753</v>
      </c>
      <c r="E56" s="385"/>
      <c r="F56" s="385"/>
      <c r="G56" s="385"/>
      <c r="H56" s="385"/>
      <c r="I56" s="385"/>
      <c r="J56" s="385"/>
      <c r="K56" s="261"/>
    </row>
    <row r="57" spans="2:11" ht="15" customHeight="1">
      <c r="B57" s="260"/>
      <c r="C57" s="265"/>
      <c r="D57" s="385" t="s">
        <v>754</v>
      </c>
      <c r="E57" s="385"/>
      <c r="F57" s="385"/>
      <c r="G57" s="385"/>
      <c r="H57" s="385"/>
      <c r="I57" s="385"/>
      <c r="J57" s="385"/>
      <c r="K57" s="261"/>
    </row>
    <row r="58" spans="2:11" ht="15" customHeight="1">
      <c r="B58" s="260"/>
      <c r="C58" s="265"/>
      <c r="D58" s="385" t="s">
        <v>755</v>
      </c>
      <c r="E58" s="385"/>
      <c r="F58" s="385"/>
      <c r="G58" s="385"/>
      <c r="H58" s="385"/>
      <c r="I58" s="385"/>
      <c r="J58" s="385"/>
      <c r="K58" s="261"/>
    </row>
    <row r="59" spans="2:11" ht="15" customHeight="1">
      <c r="B59" s="260"/>
      <c r="C59" s="265"/>
      <c r="D59" s="385" t="s">
        <v>756</v>
      </c>
      <c r="E59" s="385"/>
      <c r="F59" s="385"/>
      <c r="G59" s="385"/>
      <c r="H59" s="385"/>
      <c r="I59" s="385"/>
      <c r="J59" s="385"/>
      <c r="K59" s="261"/>
    </row>
    <row r="60" spans="2:11" ht="15" customHeight="1">
      <c r="B60" s="260"/>
      <c r="C60" s="265"/>
      <c r="D60" s="384" t="s">
        <v>757</v>
      </c>
      <c r="E60" s="384"/>
      <c r="F60" s="384"/>
      <c r="G60" s="384"/>
      <c r="H60" s="384"/>
      <c r="I60" s="384"/>
      <c r="J60" s="384"/>
      <c r="K60" s="261"/>
    </row>
    <row r="61" spans="2:11" ht="15" customHeight="1">
      <c r="B61" s="260"/>
      <c r="C61" s="265"/>
      <c r="D61" s="385" t="s">
        <v>758</v>
      </c>
      <c r="E61" s="385"/>
      <c r="F61" s="385"/>
      <c r="G61" s="385"/>
      <c r="H61" s="385"/>
      <c r="I61" s="385"/>
      <c r="J61" s="385"/>
      <c r="K61" s="261"/>
    </row>
    <row r="62" spans="2:11" ht="12.75" customHeight="1">
      <c r="B62" s="260"/>
      <c r="C62" s="265"/>
      <c r="D62" s="265"/>
      <c r="E62" s="268"/>
      <c r="F62" s="265"/>
      <c r="G62" s="265"/>
      <c r="H62" s="265"/>
      <c r="I62" s="265"/>
      <c r="J62" s="265"/>
      <c r="K62" s="261"/>
    </row>
    <row r="63" spans="2:11" ht="15" customHeight="1">
      <c r="B63" s="260"/>
      <c r="C63" s="265"/>
      <c r="D63" s="385" t="s">
        <v>759</v>
      </c>
      <c r="E63" s="385"/>
      <c r="F63" s="385"/>
      <c r="G63" s="385"/>
      <c r="H63" s="385"/>
      <c r="I63" s="385"/>
      <c r="J63" s="385"/>
      <c r="K63" s="261"/>
    </row>
    <row r="64" spans="2:11" ht="15" customHeight="1">
      <c r="B64" s="260"/>
      <c r="C64" s="265"/>
      <c r="D64" s="384" t="s">
        <v>760</v>
      </c>
      <c r="E64" s="384"/>
      <c r="F64" s="384"/>
      <c r="G64" s="384"/>
      <c r="H64" s="384"/>
      <c r="I64" s="384"/>
      <c r="J64" s="384"/>
      <c r="K64" s="261"/>
    </row>
    <row r="65" spans="2:11" ht="15" customHeight="1">
      <c r="B65" s="260"/>
      <c r="C65" s="265"/>
      <c r="D65" s="385" t="s">
        <v>761</v>
      </c>
      <c r="E65" s="385"/>
      <c r="F65" s="385"/>
      <c r="G65" s="385"/>
      <c r="H65" s="385"/>
      <c r="I65" s="385"/>
      <c r="J65" s="385"/>
      <c r="K65" s="261"/>
    </row>
    <row r="66" spans="2:11" ht="15" customHeight="1">
      <c r="B66" s="260"/>
      <c r="C66" s="265"/>
      <c r="D66" s="385" t="s">
        <v>762</v>
      </c>
      <c r="E66" s="385"/>
      <c r="F66" s="385"/>
      <c r="G66" s="385"/>
      <c r="H66" s="385"/>
      <c r="I66" s="385"/>
      <c r="J66" s="385"/>
      <c r="K66" s="261"/>
    </row>
    <row r="67" spans="2:11" ht="15" customHeight="1">
      <c r="B67" s="260"/>
      <c r="C67" s="265"/>
      <c r="D67" s="385" t="s">
        <v>763</v>
      </c>
      <c r="E67" s="385"/>
      <c r="F67" s="385"/>
      <c r="G67" s="385"/>
      <c r="H67" s="385"/>
      <c r="I67" s="385"/>
      <c r="J67" s="385"/>
      <c r="K67" s="261"/>
    </row>
    <row r="68" spans="2:11" ht="15" customHeight="1">
      <c r="B68" s="260"/>
      <c r="C68" s="265"/>
      <c r="D68" s="385" t="s">
        <v>764</v>
      </c>
      <c r="E68" s="385"/>
      <c r="F68" s="385"/>
      <c r="G68" s="385"/>
      <c r="H68" s="385"/>
      <c r="I68" s="385"/>
      <c r="J68" s="385"/>
      <c r="K68" s="261"/>
    </row>
    <row r="69" spans="2:11" ht="12.7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1"/>
    </row>
    <row r="70" spans="2:11" ht="18.75" customHeight="1">
      <c r="B70" s="272"/>
      <c r="C70" s="272"/>
      <c r="D70" s="272"/>
      <c r="E70" s="272"/>
      <c r="F70" s="272"/>
      <c r="G70" s="272"/>
      <c r="H70" s="272"/>
      <c r="I70" s="272"/>
      <c r="J70" s="272"/>
      <c r="K70" s="273"/>
    </row>
    <row r="71" spans="2:11" ht="18.75" customHeight="1">
      <c r="B71" s="273"/>
      <c r="C71" s="273"/>
      <c r="D71" s="273"/>
      <c r="E71" s="273"/>
      <c r="F71" s="273"/>
      <c r="G71" s="273"/>
      <c r="H71" s="273"/>
      <c r="I71" s="273"/>
      <c r="J71" s="273"/>
      <c r="K71" s="273"/>
    </row>
    <row r="72" spans="2:11" ht="7.5" customHeight="1">
      <c r="B72" s="274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ht="45" customHeight="1">
      <c r="B73" s="277"/>
      <c r="C73" s="383" t="s">
        <v>92</v>
      </c>
      <c r="D73" s="383"/>
      <c r="E73" s="383"/>
      <c r="F73" s="383"/>
      <c r="G73" s="383"/>
      <c r="H73" s="383"/>
      <c r="I73" s="383"/>
      <c r="J73" s="383"/>
      <c r="K73" s="278"/>
    </row>
    <row r="74" spans="2:11" ht="17.25" customHeight="1">
      <c r="B74" s="277"/>
      <c r="C74" s="279" t="s">
        <v>765</v>
      </c>
      <c r="D74" s="279"/>
      <c r="E74" s="279"/>
      <c r="F74" s="279" t="s">
        <v>766</v>
      </c>
      <c r="G74" s="280"/>
      <c r="H74" s="279" t="s">
        <v>123</v>
      </c>
      <c r="I74" s="279" t="s">
        <v>59</v>
      </c>
      <c r="J74" s="279" t="s">
        <v>767</v>
      </c>
      <c r="K74" s="278"/>
    </row>
    <row r="75" spans="2:11" ht="17.25" customHeight="1">
      <c r="B75" s="277"/>
      <c r="C75" s="281" t="s">
        <v>768</v>
      </c>
      <c r="D75" s="281"/>
      <c r="E75" s="281"/>
      <c r="F75" s="282" t="s">
        <v>769</v>
      </c>
      <c r="G75" s="283"/>
      <c r="H75" s="281"/>
      <c r="I75" s="281"/>
      <c r="J75" s="281" t="s">
        <v>770</v>
      </c>
      <c r="K75" s="278"/>
    </row>
    <row r="76" spans="2:11" ht="5.25" customHeight="1">
      <c r="B76" s="277"/>
      <c r="C76" s="284"/>
      <c r="D76" s="284"/>
      <c r="E76" s="284"/>
      <c r="F76" s="284"/>
      <c r="G76" s="285"/>
      <c r="H76" s="284"/>
      <c r="I76" s="284"/>
      <c r="J76" s="284"/>
      <c r="K76" s="278"/>
    </row>
    <row r="77" spans="2:11" ht="15" customHeight="1">
      <c r="B77" s="277"/>
      <c r="C77" s="267" t="s">
        <v>55</v>
      </c>
      <c r="D77" s="284"/>
      <c r="E77" s="284"/>
      <c r="F77" s="286" t="s">
        <v>771</v>
      </c>
      <c r="G77" s="285"/>
      <c r="H77" s="267" t="s">
        <v>772</v>
      </c>
      <c r="I77" s="267" t="s">
        <v>773</v>
      </c>
      <c r="J77" s="267">
        <v>20</v>
      </c>
      <c r="K77" s="278"/>
    </row>
    <row r="78" spans="2:11" ht="15" customHeight="1">
      <c r="B78" s="277"/>
      <c r="C78" s="267" t="s">
        <v>774</v>
      </c>
      <c r="D78" s="267"/>
      <c r="E78" s="267"/>
      <c r="F78" s="286" t="s">
        <v>771</v>
      </c>
      <c r="G78" s="285"/>
      <c r="H78" s="267" t="s">
        <v>775</v>
      </c>
      <c r="I78" s="267" t="s">
        <v>773</v>
      </c>
      <c r="J78" s="267">
        <v>120</v>
      </c>
      <c r="K78" s="278"/>
    </row>
    <row r="79" spans="2:11" ht="15" customHeight="1">
      <c r="B79" s="287"/>
      <c r="C79" s="267" t="s">
        <v>776</v>
      </c>
      <c r="D79" s="267"/>
      <c r="E79" s="267"/>
      <c r="F79" s="286" t="s">
        <v>777</v>
      </c>
      <c r="G79" s="285"/>
      <c r="H79" s="267" t="s">
        <v>778</v>
      </c>
      <c r="I79" s="267" t="s">
        <v>773</v>
      </c>
      <c r="J79" s="267">
        <v>50</v>
      </c>
      <c r="K79" s="278"/>
    </row>
    <row r="80" spans="2:11" ht="15" customHeight="1">
      <c r="B80" s="287"/>
      <c r="C80" s="267" t="s">
        <v>779</v>
      </c>
      <c r="D80" s="267"/>
      <c r="E80" s="267"/>
      <c r="F80" s="286" t="s">
        <v>771</v>
      </c>
      <c r="G80" s="285"/>
      <c r="H80" s="267" t="s">
        <v>780</v>
      </c>
      <c r="I80" s="267" t="s">
        <v>781</v>
      </c>
      <c r="J80" s="267"/>
      <c r="K80" s="278"/>
    </row>
    <row r="81" spans="2:11" ht="15" customHeight="1">
      <c r="B81" s="287"/>
      <c r="C81" s="288" t="s">
        <v>782</v>
      </c>
      <c r="D81" s="288"/>
      <c r="E81" s="288"/>
      <c r="F81" s="289" t="s">
        <v>777</v>
      </c>
      <c r="G81" s="288"/>
      <c r="H81" s="288" t="s">
        <v>783</v>
      </c>
      <c r="I81" s="288" t="s">
        <v>773</v>
      </c>
      <c r="J81" s="288">
        <v>15</v>
      </c>
      <c r="K81" s="278"/>
    </row>
    <row r="82" spans="2:11" ht="15" customHeight="1">
      <c r="B82" s="287"/>
      <c r="C82" s="288" t="s">
        <v>784</v>
      </c>
      <c r="D82" s="288"/>
      <c r="E82" s="288"/>
      <c r="F82" s="289" t="s">
        <v>777</v>
      </c>
      <c r="G82" s="288"/>
      <c r="H82" s="288" t="s">
        <v>785</v>
      </c>
      <c r="I82" s="288" t="s">
        <v>773</v>
      </c>
      <c r="J82" s="288">
        <v>15</v>
      </c>
      <c r="K82" s="278"/>
    </row>
    <row r="83" spans="2:11" ht="15" customHeight="1">
      <c r="B83" s="287"/>
      <c r="C83" s="288" t="s">
        <v>786</v>
      </c>
      <c r="D83" s="288"/>
      <c r="E83" s="288"/>
      <c r="F83" s="289" t="s">
        <v>777</v>
      </c>
      <c r="G83" s="288"/>
      <c r="H83" s="288" t="s">
        <v>787</v>
      </c>
      <c r="I83" s="288" t="s">
        <v>773</v>
      </c>
      <c r="J83" s="288">
        <v>20</v>
      </c>
      <c r="K83" s="278"/>
    </row>
    <row r="84" spans="2:11" ht="15" customHeight="1">
      <c r="B84" s="287"/>
      <c r="C84" s="288" t="s">
        <v>788</v>
      </c>
      <c r="D84" s="288"/>
      <c r="E84" s="288"/>
      <c r="F84" s="289" t="s">
        <v>777</v>
      </c>
      <c r="G84" s="288"/>
      <c r="H84" s="288" t="s">
        <v>789</v>
      </c>
      <c r="I84" s="288" t="s">
        <v>773</v>
      </c>
      <c r="J84" s="288">
        <v>20</v>
      </c>
      <c r="K84" s="278"/>
    </row>
    <row r="85" spans="2:11" ht="15" customHeight="1">
      <c r="B85" s="287"/>
      <c r="C85" s="267" t="s">
        <v>790</v>
      </c>
      <c r="D85" s="267"/>
      <c r="E85" s="267"/>
      <c r="F85" s="286" t="s">
        <v>777</v>
      </c>
      <c r="G85" s="285"/>
      <c r="H85" s="267" t="s">
        <v>791</v>
      </c>
      <c r="I85" s="267" t="s">
        <v>773</v>
      </c>
      <c r="J85" s="267">
        <v>50</v>
      </c>
      <c r="K85" s="278"/>
    </row>
    <row r="86" spans="2:11" ht="15" customHeight="1">
      <c r="B86" s="287"/>
      <c r="C86" s="267" t="s">
        <v>792</v>
      </c>
      <c r="D86" s="267"/>
      <c r="E86" s="267"/>
      <c r="F86" s="286" t="s">
        <v>777</v>
      </c>
      <c r="G86" s="285"/>
      <c r="H86" s="267" t="s">
        <v>793</v>
      </c>
      <c r="I86" s="267" t="s">
        <v>773</v>
      </c>
      <c r="J86" s="267">
        <v>20</v>
      </c>
      <c r="K86" s="278"/>
    </row>
    <row r="87" spans="2:11" ht="15" customHeight="1">
      <c r="B87" s="287"/>
      <c r="C87" s="267" t="s">
        <v>794</v>
      </c>
      <c r="D87" s="267"/>
      <c r="E87" s="267"/>
      <c r="F87" s="286" t="s">
        <v>777</v>
      </c>
      <c r="G87" s="285"/>
      <c r="H87" s="267" t="s">
        <v>795</v>
      </c>
      <c r="I87" s="267" t="s">
        <v>773</v>
      </c>
      <c r="J87" s="267">
        <v>20</v>
      </c>
      <c r="K87" s="278"/>
    </row>
    <row r="88" spans="2:11" ht="15" customHeight="1">
      <c r="B88" s="287"/>
      <c r="C88" s="267" t="s">
        <v>796</v>
      </c>
      <c r="D88" s="267"/>
      <c r="E88" s="267"/>
      <c r="F88" s="286" t="s">
        <v>777</v>
      </c>
      <c r="G88" s="285"/>
      <c r="H88" s="267" t="s">
        <v>797</v>
      </c>
      <c r="I88" s="267" t="s">
        <v>773</v>
      </c>
      <c r="J88" s="267">
        <v>50</v>
      </c>
      <c r="K88" s="278"/>
    </row>
    <row r="89" spans="2:11" ht="15" customHeight="1">
      <c r="B89" s="287"/>
      <c r="C89" s="267" t="s">
        <v>798</v>
      </c>
      <c r="D89" s="267"/>
      <c r="E89" s="267"/>
      <c r="F89" s="286" t="s">
        <v>777</v>
      </c>
      <c r="G89" s="285"/>
      <c r="H89" s="267" t="s">
        <v>798</v>
      </c>
      <c r="I89" s="267" t="s">
        <v>773</v>
      </c>
      <c r="J89" s="267">
        <v>50</v>
      </c>
      <c r="K89" s="278"/>
    </row>
    <row r="90" spans="2:11" ht="15" customHeight="1">
      <c r="B90" s="287"/>
      <c r="C90" s="267" t="s">
        <v>128</v>
      </c>
      <c r="D90" s="267"/>
      <c r="E90" s="267"/>
      <c r="F90" s="286" t="s">
        <v>777</v>
      </c>
      <c r="G90" s="285"/>
      <c r="H90" s="267" t="s">
        <v>799</v>
      </c>
      <c r="I90" s="267" t="s">
        <v>773</v>
      </c>
      <c r="J90" s="267">
        <v>255</v>
      </c>
      <c r="K90" s="278"/>
    </row>
    <row r="91" spans="2:11" ht="15" customHeight="1">
      <c r="B91" s="287"/>
      <c r="C91" s="267" t="s">
        <v>800</v>
      </c>
      <c r="D91" s="267"/>
      <c r="E91" s="267"/>
      <c r="F91" s="286" t="s">
        <v>771</v>
      </c>
      <c r="G91" s="285"/>
      <c r="H91" s="267" t="s">
        <v>801</v>
      </c>
      <c r="I91" s="267" t="s">
        <v>802</v>
      </c>
      <c r="J91" s="267"/>
      <c r="K91" s="278"/>
    </row>
    <row r="92" spans="2:11" ht="15" customHeight="1">
      <c r="B92" s="287"/>
      <c r="C92" s="267" t="s">
        <v>803</v>
      </c>
      <c r="D92" s="267"/>
      <c r="E92" s="267"/>
      <c r="F92" s="286" t="s">
        <v>771</v>
      </c>
      <c r="G92" s="285"/>
      <c r="H92" s="267" t="s">
        <v>804</v>
      </c>
      <c r="I92" s="267" t="s">
        <v>805</v>
      </c>
      <c r="J92" s="267"/>
      <c r="K92" s="278"/>
    </row>
    <row r="93" spans="2:11" ht="15" customHeight="1">
      <c r="B93" s="287"/>
      <c r="C93" s="267" t="s">
        <v>806</v>
      </c>
      <c r="D93" s="267"/>
      <c r="E93" s="267"/>
      <c r="F93" s="286" t="s">
        <v>771</v>
      </c>
      <c r="G93" s="285"/>
      <c r="H93" s="267" t="s">
        <v>806</v>
      </c>
      <c r="I93" s="267" t="s">
        <v>805</v>
      </c>
      <c r="J93" s="267"/>
      <c r="K93" s="278"/>
    </row>
    <row r="94" spans="2:11" ht="15" customHeight="1">
      <c r="B94" s="287"/>
      <c r="C94" s="267" t="s">
        <v>40</v>
      </c>
      <c r="D94" s="267"/>
      <c r="E94" s="267"/>
      <c r="F94" s="286" t="s">
        <v>771</v>
      </c>
      <c r="G94" s="285"/>
      <c r="H94" s="267" t="s">
        <v>807</v>
      </c>
      <c r="I94" s="267" t="s">
        <v>805</v>
      </c>
      <c r="J94" s="267"/>
      <c r="K94" s="278"/>
    </row>
    <row r="95" spans="2:11" ht="15" customHeight="1">
      <c r="B95" s="287"/>
      <c r="C95" s="267" t="s">
        <v>50</v>
      </c>
      <c r="D95" s="267"/>
      <c r="E95" s="267"/>
      <c r="F95" s="286" t="s">
        <v>771</v>
      </c>
      <c r="G95" s="285"/>
      <c r="H95" s="267" t="s">
        <v>808</v>
      </c>
      <c r="I95" s="267" t="s">
        <v>805</v>
      </c>
      <c r="J95" s="267"/>
      <c r="K95" s="278"/>
    </row>
    <row r="96" spans="2:11" ht="15" customHeight="1">
      <c r="B96" s="290"/>
      <c r="C96" s="291"/>
      <c r="D96" s="291"/>
      <c r="E96" s="291"/>
      <c r="F96" s="291"/>
      <c r="G96" s="291"/>
      <c r="H96" s="291"/>
      <c r="I96" s="291"/>
      <c r="J96" s="291"/>
      <c r="K96" s="292"/>
    </row>
    <row r="97" spans="2:11" ht="18.75" customHeight="1">
      <c r="B97" s="293"/>
      <c r="C97" s="294"/>
      <c r="D97" s="294"/>
      <c r="E97" s="294"/>
      <c r="F97" s="294"/>
      <c r="G97" s="294"/>
      <c r="H97" s="294"/>
      <c r="I97" s="294"/>
      <c r="J97" s="294"/>
      <c r="K97" s="293"/>
    </row>
    <row r="98" spans="2:11" ht="18.75" customHeight="1">
      <c r="B98" s="273"/>
      <c r="C98" s="273"/>
      <c r="D98" s="273"/>
      <c r="E98" s="273"/>
      <c r="F98" s="273"/>
      <c r="G98" s="273"/>
      <c r="H98" s="273"/>
      <c r="I98" s="273"/>
      <c r="J98" s="273"/>
      <c r="K98" s="273"/>
    </row>
    <row r="99" spans="2:11" ht="7.5" customHeight="1">
      <c r="B99" s="274"/>
      <c r="C99" s="275"/>
      <c r="D99" s="275"/>
      <c r="E99" s="275"/>
      <c r="F99" s="275"/>
      <c r="G99" s="275"/>
      <c r="H99" s="275"/>
      <c r="I99" s="275"/>
      <c r="J99" s="275"/>
      <c r="K99" s="276"/>
    </row>
    <row r="100" spans="2:11" ht="45" customHeight="1">
      <c r="B100" s="277"/>
      <c r="C100" s="383" t="s">
        <v>809</v>
      </c>
      <c r="D100" s="383"/>
      <c r="E100" s="383"/>
      <c r="F100" s="383"/>
      <c r="G100" s="383"/>
      <c r="H100" s="383"/>
      <c r="I100" s="383"/>
      <c r="J100" s="383"/>
      <c r="K100" s="278"/>
    </row>
    <row r="101" spans="2:11" ht="17.25" customHeight="1">
      <c r="B101" s="277"/>
      <c r="C101" s="279" t="s">
        <v>765</v>
      </c>
      <c r="D101" s="279"/>
      <c r="E101" s="279"/>
      <c r="F101" s="279" t="s">
        <v>766</v>
      </c>
      <c r="G101" s="280"/>
      <c r="H101" s="279" t="s">
        <v>123</v>
      </c>
      <c r="I101" s="279" t="s">
        <v>59</v>
      </c>
      <c r="J101" s="279" t="s">
        <v>767</v>
      </c>
      <c r="K101" s="278"/>
    </row>
    <row r="102" spans="2:11" ht="17.25" customHeight="1">
      <c r="B102" s="277"/>
      <c r="C102" s="281" t="s">
        <v>768</v>
      </c>
      <c r="D102" s="281"/>
      <c r="E102" s="281"/>
      <c r="F102" s="282" t="s">
        <v>769</v>
      </c>
      <c r="G102" s="283"/>
      <c r="H102" s="281"/>
      <c r="I102" s="281"/>
      <c r="J102" s="281" t="s">
        <v>770</v>
      </c>
      <c r="K102" s="278"/>
    </row>
    <row r="103" spans="2:11" ht="5.25" customHeight="1">
      <c r="B103" s="277"/>
      <c r="C103" s="279"/>
      <c r="D103" s="279"/>
      <c r="E103" s="279"/>
      <c r="F103" s="279"/>
      <c r="G103" s="295"/>
      <c r="H103" s="279"/>
      <c r="I103" s="279"/>
      <c r="J103" s="279"/>
      <c r="K103" s="278"/>
    </row>
    <row r="104" spans="2:11" ht="15" customHeight="1">
      <c r="B104" s="277"/>
      <c r="C104" s="267" t="s">
        <v>55</v>
      </c>
      <c r="D104" s="284"/>
      <c r="E104" s="284"/>
      <c r="F104" s="286" t="s">
        <v>771</v>
      </c>
      <c r="G104" s="295"/>
      <c r="H104" s="267" t="s">
        <v>810</v>
      </c>
      <c r="I104" s="267" t="s">
        <v>773</v>
      </c>
      <c r="J104" s="267">
        <v>20</v>
      </c>
      <c r="K104" s="278"/>
    </row>
    <row r="105" spans="2:11" ht="15" customHeight="1">
      <c r="B105" s="277"/>
      <c r="C105" s="267" t="s">
        <v>774</v>
      </c>
      <c r="D105" s="267"/>
      <c r="E105" s="267"/>
      <c r="F105" s="286" t="s">
        <v>771</v>
      </c>
      <c r="G105" s="267"/>
      <c r="H105" s="267" t="s">
        <v>810</v>
      </c>
      <c r="I105" s="267" t="s">
        <v>773</v>
      </c>
      <c r="J105" s="267">
        <v>120</v>
      </c>
      <c r="K105" s="278"/>
    </row>
    <row r="106" spans="2:11" ht="15" customHeight="1">
      <c r="B106" s="287"/>
      <c r="C106" s="267" t="s">
        <v>776</v>
      </c>
      <c r="D106" s="267"/>
      <c r="E106" s="267"/>
      <c r="F106" s="286" t="s">
        <v>777</v>
      </c>
      <c r="G106" s="267"/>
      <c r="H106" s="267" t="s">
        <v>810</v>
      </c>
      <c r="I106" s="267" t="s">
        <v>773</v>
      </c>
      <c r="J106" s="267">
        <v>50</v>
      </c>
      <c r="K106" s="278"/>
    </row>
    <row r="107" spans="2:11" ht="15" customHeight="1">
      <c r="B107" s="287"/>
      <c r="C107" s="267" t="s">
        <v>779</v>
      </c>
      <c r="D107" s="267"/>
      <c r="E107" s="267"/>
      <c r="F107" s="286" t="s">
        <v>771</v>
      </c>
      <c r="G107" s="267"/>
      <c r="H107" s="267" t="s">
        <v>810</v>
      </c>
      <c r="I107" s="267" t="s">
        <v>781</v>
      </c>
      <c r="J107" s="267"/>
      <c r="K107" s="278"/>
    </row>
    <row r="108" spans="2:11" ht="15" customHeight="1">
      <c r="B108" s="287"/>
      <c r="C108" s="267" t="s">
        <v>790</v>
      </c>
      <c r="D108" s="267"/>
      <c r="E108" s="267"/>
      <c r="F108" s="286" t="s">
        <v>777</v>
      </c>
      <c r="G108" s="267"/>
      <c r="H108" s="267" t="s">
        <v>810</v>
      </c>
      <c r="I108" s="267" t="s">
        <v>773</v>
      </c>
      <c r="J108" s="267">
        <v>50</v>
      </c>
      <c r="K108" s="278"/>
    </row>
    <row r="109" spans="2:11" ht="15" customHeight="1">
      <c r="B109" s="287"/>
      <c r="C109" s="267" t="s">
        <v>798</v>
      </c>
      <c r="D109" s="267"/>
      <c r="E109" s="267"/>
      <c r="F109" s="286" t="s">
        <v>777</v>
      </c>
      <c r="G109" s="267"/>
      <c r="H109" s="267" t="s">
        <v>810</v>
      </c>
      <c r="I109" s="267" t="s">
        <v>773</v>
      </c>
      <c r="J109" s="267">
        <v>50</v>
      </c>
      <c r="K109" s="278"/>
    </row>
    <row r="110" spans="2:11" ht="15" customHeight="1">
      <c r="B110" s="287"/>
      <c r="C110" s="267" t="s">
        <v>796</v>
      </c>
      <c r="D110" s="267"/>
      <c r="E110" s="267"/>
      <c r="F110" s="286" t="s">
        <v>777</v>
      </c>
      <c r="G110" s="267"/>
      <c r="H110" s="267" t="s">
        <v>810</v>
      </c>
      <c r="I110" s="267" t="s">
        <v>773</v>
      </c>
      <c r="J110" s="267">
        <v>50</v>
      </c>
      <c r="K110" s="278"/>
    </row>
    <row r="111" spans="2:11" ht="15" customHeight="1">
      <c r="B111" s="287"/>
      <c r="C111" s="267" t="s">
        <v>55</v>
      </c>
      <c r="D111" s="267"/>
      <c r="E111" s="267"/>
      <c r="F111" s="286" t="s">
        <v>771</v>
      </c>
      <c r="G111" s="267"/>
      <c r="H111" s="267" t="s">
        <v>811</v>
      </c>
      <c r="I111" s="267" t="s">
        <v>773</v>
      </c>
      <c r="J111" s="267">
        <v>20</v>
      </c>
      <c r="K111" s="278"/>
    </row>
    <row r="112" spans="2:11" ht="15" customHeight="1">
      <c r="B112" s="287"/>
      <c r="C112" s="267" t="s">
        <v>812</v>
      </c>
      <c r="D112" s="267"/>
      <c r="E112" s="267"/>
      <c r="F112" s="286" t="s">
        <v>771</v>
      </c>
      <c r="G112" s="267"/>
      <c r="H112" s="267" t="s">
        <v>813</v>
      </c>
      <c r="I112" s="267" t="s">
        <v>773</v>
      </c>
      <c r="J112" s="267">
        <v>120</v>
      </c>
      <c r="K112" s="278"/>
    </row>
    <row r="113" spans="2:11" ht="15" customHeight="1">
      <c r="B113" s="287"/>
      <c r="C113" s="267" t="s">
        <v>40</v>
      </c>
      <c r="D113" s="267"/>
      <c r="E113" s="267"/>
      <c r="F113" s="286" t="s">
        <v>771</v>
      </c>
      <c r="G113" s="267"/>
      <c r="H113" s="267" t="s">
        <v>814</v>
      </c>
      <c r="I113" s="267" t="s">
        <v>805</v>
      </c>
      <c r="J113" s="267"/>
      <c r="K113" s="278"/>
    </row>
    <row r="114" spans="2:11" ht="15" customHeight="1">
      <c r="B114" s="287"/>
      <c r="C114" s="267" t="s">
        <v>50</v>
      </c>
      <c r="D114" s="267"/>
      <c r="E114" s="267"/>
      <c r="F114" s="286" t="s">
        <v>771</v>
      </c>
      <c r="G114" s="267"/>
      <c r="H114" s="267" t="s">
        <v>815</v>
      </c>
      <c r="I114" s="267" t="s">
        <v>805</v>
      </c>
      <c r="J114" s="267"/>
      <c r="K114" s="278"/>
    </row>
    <row r="115" spans="2:11" ht="15" customHeight="1">
      <c r="B115" s="287"/>
      <c r="C115" s="267" t="s">
        <v>59</v>
      </c>
      <c r="D115" s="267"/>
      <c r="E115" s="267"/>
      <c r="F115" s="286" t="s">
        <v>771</v>
      </c>
      <c r="G115" s="267"/>
      <c r="H115" s="267" t="s">
        <v>816</v>
      </c>
      <c r="I115" s="267" t="s">
        <v>817</v>
      </c>
      <c r="J115" s="267"/>
      <c r="K115" s="278"/>
    </row>
    <row r="116" spans="2:11" ht="15" customHeight="1">
      <c r="B116" s="290"/>
      <c r="C116" s="296"/>
      <c r="D116" s="296"/>
      <c r="E116" s="296"/>
      <c r="F116" s="296"/>
      <c r="G116" s="296"/>
      <c r="H116" s="296"/>
      <c r="I116" s="296"/>
      <c r="J116" s="296"/>
      <c r="K116" s="292"/>
    </row>
    <row r="117" spans="2:11" ht="18.75" customHeight="1">
      <c r="B117" s="297"/>
      <c r="C117" s="263"/>
      <c r="D117" s="263"/>
      <c r="E117" s="263"/>
      <c r="F117" s="298"/>
      <c r="G117" s="263"/>
      <c r="H117" s="263"/>
      <c r="I117" s="263"/>
      <c r="J117" s="263"/>
      <c r="K117" s="297"/>
    </row>
    <row r="118" spans="2:11" ht="18.75" customHeight="1"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</row>
    <row r="119" spans="2:11" ht="7.5" customHeight="1">
      <c r="B119" s="299"/>
      <c r="C119" s="300"/>
      <c r="D119" s="300"/>
      <c r="E119" s="300"/>
      <c r="F119" s="300"/>
      <c r="G119" s="300"/>
      <c r="H119" s="300"/>
      <c r="I119" s="300"/>
      <c r="J119" s="300"/>
      <c r="K119" s="301"/>
    </row>
    <row r="120" spans="2:11" ht="45" customHeight="1">
      <c r="B120" s="302"/>
      <c r="C120" s="382" t="s">
        <v>818</v>
      </c>
      <c r="D120" s="382"/>
      <c r="E120" s="382"/>
      <c r="F120" s="382"/>
      <c r="G120" s="382"/>
      <c r="H120" s="382"/>
      <c r="I120" s="382"/>
      <c r="J120" s="382"/>
      <c r="K120" s="303"/>
    </row>
    <row r="121" spans="2:11" ht="17.25" customHeight="1">
      <c r="B121" s="304"/>
      <c r="C121" s="279" t="s">
        <v>765</v>
      </c>
      <c r="D121" s="279"/>
      <c r="E121" s="279"/>
      <c r="F121" s="279" t="s">
        <v>766</v>
      </c>
      <c r="G121" s="280"/>
      <c r="H121" s="279" t="s">
        <v>123</v>
      </c>
      <c r="I121" s="279" t="s">
        <v>59</v>
      </c>
      <c r="J121" s="279" t="s">
        <v>767</v>
      </c>
      <c r="K121" s="305"/>
    </row>
    <row r="122" spans="2:11" ht="17.25" customHeight="1">
      <c r="B122" s="304"/>
      <c r="C122" s="281" t="s">
        <v>768</v>
      </c>
      <c r="D122" s="281"/>
      <c r="E122" s="281"/>
      <c r="F122" s="282" t="s">
        <v>769</v>
      </c>
      <c r="G122" s="283"/>
      <c r="H122" s="281"/>
      <c r="I122" s="281"/>
      <c r="J122" s="281" t="s">
        <v>770</v>
      </c>
      <c r="K122" s="305"/>
    </row>
    <row r="123" spans="2:11" ht="5.25" customHeight="1">
      <c r="B123" s="306"/>
      <c r="C123" s="284"/>
      <c r="D123" s="284"/>
      <c r="E123" s="284"/>
      <c r="F123" s="284"/>
      <c r="G123" s="267"/>
      <c r="H123" s="284"/>
      <c r="I123" s="284"/>
      <c r="J123" s="284"/>
      <c r="K123" s="307"/>
    </row>
    <row r="124" spans="2:11" ht="15" customHeight="1">
      <c r="B124" s="306"/>
      <c r="C124" s="267" t="s">
        <v>774</v>
      </c>
      <c r="D124" s="284"/>
      <c r="E124" s="284"/>
      <c r="F124" s="286" t="s">
        <v>771</v>
      </c>
      <c r="G124" s="267"/>
      <c r="H124" s="267" t="s">
        <v>810</v>
      </c>
      <c r="I124" s="267" t="s">
        <v>773</v>
      </c>
      <c r="J124" s="267">
        <v>120</v>
      </c>
      <c r="K124" s="308"/>
    </row>
    <row r="125" spans="2:11" ht="15" customHeight="1">
      <c r="B125" s="306"/>
      <c r="C125" s="267" t="s">
        <v>819</v>
      </c>
      <c r="D125" s="267"/>
      <c r="E125" s="267"/>
      <c r="F125" s="286" t="s">
        <v>771</v>
      </c>
      <c r="G125" s="267"/>
      <c r="H125" s="267" t="s">
        <v>820</v>
      </c>
      <c r="I125" s="267" t="s">
        <v>773</v>
      </c>
      <c r="J125" s="267" t="s">
        <v>821</v>
      </c>
      <c r="K125" s="308"/>
    </row>
    <row r="126" spans="2:11" ht="15" customHeight="1">
      <c r="B126" s="306"/>
      <c r="C126" s="267" t="s">
        <v>720</v>
      </c>
      <c r="D126" s="267"/>
      <c r="E126" s="267"/>
      <c r="F126" s="286" t="s">
        <v>771</v>
      </c>
      <c r="G126" s="267"/>
      <c r="H126" s="267" t="s">
        <v>822</v>
      </c>
      <c r="I126" s="267" t="s">
        <v>773</v>
      </c>
      <c r="J126" s="267" t="s">
        <v>821</v>
      </c>
      <c r="K126" s="308"/>
    </row>
    <row r="127" spans="2:11" ht="15" customHeight="1">
      <c r="B127" s="306"/>
      <c r="C127" s="267" t="s">
        <v>782</v>
      </c>
      <c r="D127" s="267"/>
      <c r="E127" s="267"/>
      <c r="F127" s="286" t="s">
        <v>777</v>
      </c>
      <c r="G127" s="267"/>
      <c r="H127" s="267" t="s">
        <v>783</v>
      </c>
      <c r="I127" s="267" t="s">
        <v>773</v>
      </c>
      <c r="J127" s="267">
        <v>15</v>
      </c>
      <c r="K127" s="308"/>
    </row>
    <row r="128" spans="2:11" ht="15" customHeight="1">
      <c r="B128" s="306"/>
      <c r="C128" s="288" t="s">
        <v>784</v>
      </c>
      <c r="D128" s="288"/>
      <c r="E128" s="288"/>
      <c r="F128" s="289" t="s">
        <v>777</v>
      </c>
      <c r="G128" s="288"/>
      <c r="H128" s="288" t="s">
        <v>785</v>
      </c>
      <c r="I128" s="288" t="s">
        <v>773</v>
      </c>
      <c r="J128" s="288">
        <v>15</v>
      </c>
      <c r="K128" s="308"/>
    </row>
    <row r="129" spans="2:11" ht="15" customHeight="1">
      <c r="B129" s="306"/>
      <c r="C129" s="288" t="s">
        <v>786</v>
      </c>
      <c r="D129" s="288"/>
      <c r="E129" s="288"/>
      <c r="F129" s="289" t="s">
        <v>777</v>
      </c>
      <c r="G129" s="288"/>
      <c r="H129" s="288" t="s">
        <v>787</v>
      </c>
      <c r="I129" s="288" t="s">
        <v>773</v>
      </c>
      <c r="J129" s="288">
        <v>20</v>
      </c>
      <c r="K129" s="308"/>
    </row>
    <row r="130" spans="2:11" ht="15" customHeight="1">
      <c r="B130" s="306"/>
      <c r="C130" s="288" t="s">
        <v>788</v>
      </c>
      <c r="D130" s="288"/>
      <c r="E130" s="288"/>
      <c r="F130" s="289" t="s">
        <v>777</v>
      </c>
      <c r="G130" s="288"/>
      <c r="H130" s="288" t="s">
        <v>789</v>
      </c>
      <c r="I130" s="288" t="s">
        <v>773</v>
      </c>
      <c r="J130" s="288">
        <v>20</v>
      </c>
      <c r="K130" s="308"/>
    </row>
    <row r="131" spans="2:11" ht="15" customHeight="1">
      <c r="B131" s="306"/>
      <c r="C131" s="267" t="s">
        <v>776</v>
      </c>
      <c r="D131" s="267"/>
      <c r="E131" s="267"/>
      <c r="F131" s="286" t="s">
        <v>777</v>
      </c>
      <c r="G131" s="267"/>
      <c r="H131" s="267" t="s">
        <v>810</v>
      </c>
      <c r="I131" s="267" t="s">
        <v>773</v>
      </c>
      <c r="J131" s="267">
        <v>50</v>
      </c>
      <c r="K131" s="308"/>
    </row>
    <row r="132" spans="2:11" ht="15" customHeight="1">
      <c r="B132" s="306"/>
      <c r="C132" s="267" t="s">
        <v>790</v>
      </c>
      <c r="D132" s="267"/>
      <c r="E132" s="267"/>
      <c r="F132" s="286" t="s">
        <v>777</v>
      </c>
      <c r="G132" s="267"/>
      <c r="H132" s="267" t="s">
        <v>810</v>
      </c>
      <c r="I132" s="267" t="s">
        <v>773</v>
      </c>
      <c r="J132" s="267">
        <v>50</v>
      </c>
      <c r="K132" s="308"/>
    </row>
    <row r="133" spans="2:11" ht="15" customHeight="1">
      <c r="B133" s="306"/>
      <c r="C133" s="267" t="s">
        <v>796</v>
      </c>
      <c r="D133" s="267"/>
      <c r="E133" s="267"/>
      <c r="F133" s="286" t="s">
        <v>777</v>
      </c>
      <c r="G133" s="267"/>
      <c r="H133" s="267" t="s">
        <v>810</v>
      </c>
      <c r="I133" s="267" t="s">
        <v>773</v>
      </c>
      <c r="J133" s="267">
        <v>50</v>
      </c>
      <c r="K133" s="308"/>
    </row>
    <row r="134" spans="2:11" ht="15" customHeight="1">
      <c r="B134" s="306"/>
      <c r="C134" s="267" t="s">
        <v>798</v>
      </c>
      <c r="D134" s="267"/>
      <c r="E134" s="267"/>
      <c r="F134" s="286" t="s">
        <v>777</v>
      </c>
      <c r="G134" s="267"/>
      <c r="H134" s="267" t="s">
        <v>810</v>
      </c>
      <c r="I134" s="267" t="s">
        <v>773</v>
      </c>
      <c r="J134" s="267">
        <v>50</v>
      </c>
      <c r="K134" s="308"/>
    </row>
    <row r="135" spans="2:11" ht="15" customHeight="1">
      <c r="B135" s="306"/>
      <c r="C135" s="267" t="s">
        <v>128</v>
      </c>
      <c r="D135" s="267"/>
      <c r="E135" s="267"/>
      <c r="F135" s="286" t="s">
        <v>777</v>
      </c>
      <c r="G135" s="267"/>
      <c r="H135" s="267" t="s">
        <v>823</v>
      </c>
      <c r="I135" s="267" t="s">
        <v>773</v>
      </c>
      <c r="J135" s="267">
        <v>255</v>
      </c>
      <c r="K135" s="308"/>
    </row>
    <row r="136" spans="2:11" ht="15" customHeight="1">
      <c r="B136" s="306"/>
      <c r="C136" s="267" t="s">
        <v>800</v>
      </c>
      <c r="D136" s="267"/>
      <c r="E136" s="267"/>
      <c r="F136" s="286" t="s">
        <v>771</v>
      </c>
      <c r="G136" s="267"/>
      <c r="H136" s="267" t="s">
        <v>824</v>
      </c>
      <c r="I136" s="267" t="s">
        <v>802</v>
      </c>
      <c r="J136" s="267"/>
      <c r="K136" s="308"/>
    </row>
    <row r="137" spans="2:11" ht="15" customHeight="1">
      <c r="B137" s="306"/>
      <c r="C137" s="267" t="s">
        <v>803</v>
      </c>
      <c r="D137" s="267"/>
      <c r="E137" s="267"/>
      <c r="F137" s="286" t="s">
        <v>771</v>
      </c>
      <c r="G137" s="267"/>
      <c r="H137" s="267" t="s">
        <v>825</v>
      </c>
      <c r="I137" s="267" t="s">
        <v>805</v>
      </c>
      <c r="J137" s="267"/>
      <c r="K137" s="308"/>
    </row>
    <row r="138" spans="2:11" ht="15" customHeight="1">
      <c r="B138" s="306"/>
      <c r="C138" s="267" t="s">
        <v>806</v>
      </c>
      <c r="D138" s="267"/>
      <c r="E138" s="267"/>
      <c r="F138" s="286" t="s">
        <v>771</v>
      </c>
      <c r="G138" s="267"/>
      <c r="H138" s="267" t="s">
        <v>806</v>
      </c>
      <c r="I138" s="267" t="s">
        <v>805</v>
      </c>
      <c r="J138" s="267"/>
      <c r="K138" s="308"/>
    </row>
    <row r="139" spans="2:11" ht="15" customHeight="1">
      <c r="B139" s="306"/>
      <c r="C139" s="267" t="s">
        <v>40</v>
      </c>
      <c r="D139" s="267"/>
      <c r="E139" s="267"/>
      <c r="F139" s="286" t="s">
        <v>771</v>
      </c>
      <c r="G139" s="267"/>
      <c r="H139" s="267" t="s">
        <v>826</v>
      </c>
      <c r="I139" s="267" t="s">
        <v>805</v>
      </c>
      <c r="J139" s="267"/>
      <c r="K139" s="308"/>
    </row>
    <row r="140" spans="2:11" ht="15" customHeight="1">
      <c r="B140" s="306"/>
      <c r="C140" s="267" t="s">
        <v>827</v>
      </c>
      <c r="D140" s="267"/>
      <c r="E140" s="267"/>
      <c r="F140" s="286" t="s">
        <v>771</v>
      </c>
      <c r="G140" s="267"/>
      <c r="H140" s="267" t="s">
        <v>828</v>
      </c>
      <c r="I140" s="267" t="s">
        <v>805</v>
      </c>
      <c r="J140" s="267"/>
      <c r="K140" s="308"/>
    </row>
    <row r="141" spans="2:11" ht="15" customHeight="1">
      <c r="B141" s="309"/>
      <c r="C141" s="310"/>
      <c r="D141" s="310"/>
      <c r="E141" s="310"/>
      <c r="F141" s="310"/>
      <c r="G141" s="310"/>
      <c r="H141" s="310"/>
      <c r="I141" s="310"/>
      <c r="J141" s="310"/>
      <c r="K141" s="311"/>
    </row>
    <row r="142" spans="2:11" ht="18.75" customHeight="1">
      <c r="B142" s="263"/>
      <c r="C142" s="263"/>
      <c r="D142" s="263"/>
      <c r="E142" s="263"/>
      <c r="F142" s="298"/>
      <c r="G142" s="263"/>
      <c r="H142" s="263"/>
      <c r="I142" s="263"/>
      <c r="J142" s="263"/>
      <c r="K142" s="263"/>
    </row>
    <row r="143" spans="2:11" ht="18.75" customHeight="1">
      <c r="B143" s="273"/>
      <c r="C143" s="273"/>
      <c r="D143" s="273"/>
      <c r="E143" s="273"/>
      <c r="F143" s="273"/>
      <c r="G143" s="273"/>
      <c r="H143" s="273"/>
      <c r="I143" s="273"/>
      <c r="J143" s="273"/>
      <c r="K143" s="273"/>
    </row>
    <row r="144" spans="2:11" ht="7.5" customHeight="1">
      <c r="B144" s="274"/>
      <c r="C144" s="275"/>
      <c r="D144" s="275"/>
      <c r="E144" s="275"/>
      <c r="F144" s="275"/>
      <c r="G144" s="275"/>
      <c r="H144" s="275"/>
      <c r="I144" s="275"/>
      <c r="J144" s="275"/>
      <c r="K144" s="276"/>
    </row>
    <row r="145" spans="2:11" ht="45" customHeight="1">
      <c r="B145" s="277"/>
      <c r="C145" s="383" t="s">
        <v>829</v>
      </c>
      <c r="D145" s="383"/>
      <c r="E145" s="383"/>
      <c r="F145" s="383"/>
      <c r="G145" s="383"/>
      <c r="H145" s="383"/>
      <c r="I145" s="383"/>
      <c r="J145" s="383"/>
      <c r="K145" s="278"/>
    </row>
    <row r="146" spans="2:11" ht="17.25" customHeight="1">
      <c r="B146" s="277"/>
      <c r="C146" s="279" t="s">
        <v>765</v>
      </c>
      <c r="D146" s="279"/>
      <c r="E146" s="279"/>
      <c r="F146" s="279" t="s">
        <v>766</v>
      </c>
      <c r="G146" s="280"/>
      <c r="H146" s="279" t="s">
        <v>123</v>
      </c>
      <c r="I146" s="279" t="s">
        <v>59</v>
      </c>
      <c r="J146" s="279" t="s">
        <v>767</v>
      </c>
      <c r="K146" s="278"/>
    </row>
    <row r="147" spans="2:11" ht="17.25" customHeight="1">
      <c r="B147" s="277"/>
      <c r="C147" s="281" t="s">
        <v>768</v>
      </c>
      <c r="D147" s="281"/>
      <c r="E147" s="281"/>
      <c r="F147" s="282" t="s">
        <v>769</v>
      </c>
      <c r="G147" s="283"/>
      <c r="H147" s="281"/>
      <c r="I147" s="281"/>
      <c r="J147" s="281" t="s">
        <v>770</v>
      </c>
      <c r="K147" s="278"/>
    </row>
    <row r="148" spans="2:11" ht="5.25" customHeight="1">
      <c r="B148" s="287"/>
      <c r="C148" s="284"/>
      <c r="D148" s="284"/>
      <c r="E148" s="284"/>
      <c r="F148" s="284"/>
      <c r="G148" s="285"/>
      <c r="H148" s="284"/>
      <c r="I148" s="284"/>
      <c r="J148" s="284"/>
      <c r="K148" s="308"/>
    </row>
    <row r="149" spans="2:11" ht="15" customHeight="1">
      <c r="B149" s="287"/>
      <c r="C149" s="312" t="s">
        <v>774</v>
      </c>
      <c r="D149" s="267"/>
      <c r="E149" s="267"/>
      <c r="F149" s="313" t="s">
        <v>771</v>
      </c>
      <c r="G149" s="267"/>
      <c r="H149" s="312" t="s">
        <v>810</v>
      </c>
      <c r="I149" s="312" t="s">
        <v>773</v>
      </c>
      <c r="J149" s="312">
        <v>120</v>
      </c>
      <c r="K149" s="308"/>
    </row>
    <row r="150" spans="2:11" ht="15" customHeight="1">
      <c r="B150" s="287"/>
      <c r="C150" s="312" t="s">
        <v>819</v>
      </c>
      <c r="D150" s="267"/>
      <c r="E150" s="267"/>
      <c r="F150" s="313" t="s">
        <v>771</v>
      </c>
      <c r="G150" s="267"/>
      <c r="H150" s="312" t="s">
        <v>830</v>
      </c>
      <c r="I150" s="312" t="s">
        <v>773</v>
      </c>
      <c r="J150" s="312" t="s">
        <v>821</v>
      </c>
      <c r="K150" s="308"/>
    </row>
    <row r="151" spans="2:11" ht="15" customHeight="1">
      <c r="B151" s="287"/>
      <c r="C151" s="312" t="s">
        <v>720</v>
      </c>
      <c r="D151" s="267"/>
      <c r="E151" s="267"/>
      <c r="F151" s="313" t="s">
        <v>771</v>
      </c>
      <c r="G151" s="267"/>
      <c r="H151" s="312" t="s">
        <v>831</v>
      </c>
      <c r="I151" s="312" t="s">
        <v>773</v>
      </c>
      <c r="J151" s="312" t="s">
        <v>821</v>
      </c>
      <c r="K151" s="308"/>
    </row>
    <row r="152" spans="2:11" ht="15" customHeight="1">
      <c r="B152" s="287"/>
      <c r="C152" s="312" t="s">
        <v>776</v>
      </c>
      <c r="D152" s="267"/>
      <c r="E152" s="267"/>
      <c r="F152" s="313" t="s">
        <v>777</v>
      </c>
      <c r="G152" s="267"/>
      <c r="H152" s="312" t="s">
        <v>810</v>
      </c>
      <c r="I152" s="312" t="s">
        <v>773</v>
      </c>
      <c r="J152" s="312">
        <v>50</v>
      </c>
      <c r="K152" s="308"/>
    </row>
    <row r="153" spans="2:11" ht="15" customHeight="1">
      <c r="B153" s="287"/>
      <c r="C153" s="312" t="s">
        <v>779</v>
      </c>
      <c r="D153" s="267"/>
      <c r="E153" s="267"/>
      <c r="F153" s="313" t="s">
        <v>771</v>
      </c>
      <c r="G153" s="267"/>
      <c r="H153" s="312" t="s">
        <v>810</v>
      </c>
      <c r="I153" s="312" t="s">
        <v>781</v>
      </c>
      <c r="J153" s="312"/>
      <c r="K153" s="308"/>
    </row>
    <row r="154" spans="2:11" ht="15" customHeight="1">
      <c r="B154" s="287"/>
      <c r="C154" s="312" t="s">
        <v>790</v>
      </c>
      <c r="D154" s="267"/>
      <c r="E154" s="267"/>
      <c r="F154" s="313" t="s">
        <v>777</v>
      </c>
      <c r="G154" s="267"/>
      <c r="H154" s="312" t="s">
        <v>810</v>
      </c>
      <c r="I154" s="312" t="s">
        <v>773</v>
      </c>
      <c r="J154" s="312">
        <v>50</v>
      </c>
      <c r="K154" s="308"/>
    </row>
    <row r="155" spans="2:11" ht="15" customHeight="1">
      <c r="B155" s="287"/>
      <c r="C155" s="312" t="s">
        <v>798</v>
      </c>
      <c r="D155" s="267"/>
      <c r="E155" s="267"/>
      <c r="F155" s="313" t="s">
        <v>777</v>
      </c>
      <c r="G155" s="267"/>
      <c r="H155" s="312" t="s">
        <v>810</v>
      </c>
      <c r="I155" s="312" t="s">
        <v>773</v>
      </c>
      <c r="J155" s="312">
        <v>50</v>
      </c>
      <c r="K155" s="308"/>
    </row>
    <row r="156" spans="2:11" ht="15" customHeight="1">
      <c r="B156" s="287"/>
      <c r="C156" s="312" t="s">
        <v>796</v>
      </c>
      <c r="D156" s="267"/>
      <c r="E156" s="267"/>
      <c r="F156" s="313" t="s">
        <v>777</v>
      </c>
      <c r="G156" s="267"/>
      <c r="H156" s="312" t="s">
        <v>810</v>
      </c>
      <c r="I156" s="312" t="s">
        <v>773</v>
      </c>
      <c r="J156" s="312">
        <v>50</v>
      </c>
      <c r="K156" s="308"/>
    </row>
    <row r="157" spans="2:11" ht="15" customHeight="1">
      <c r="B157" s="287"/>
      <c r="C157" s="312" t="s">
        <v>112</v>
      </c>
      <c r="D157" s="267"/>
      <c r="E157" s="267"/>
      <c r="F157" s="313" t="s">
        <v>771</v>
      </c>
      <c r="G157" s="267"/>
      <c r="H157" s="312" t="s">
        <v>832</v>
      </c>
      <c r="I157" s="312" t="s">
        <v>773</v>
      </c>
      <c r="J157" s="312" t="s">
        <v>833</v>
      </c>
      <c r="K157" s="308"/>
    </row>
    <row r="158" spans="2:11" ht="15" customHeight="1">
      <c r="B158" s="287"/>
      <c r="C158" s="312" t="s">
        <v>834</v>
      </c>
      <c r="D158" s="267"/>
      <c r="E158" s="267"/>
      <c r="F158" s="313" t="s">
        <v>771</v>
      </c>
      <c r="G158" s="267"/>
      <c r="H158" s="312" t="s">
        <v>835</v>
      </c>
      <c r="I158" s="312" t="s">
        <v>805</v>
      </c>
      <c r="J158" s="312"/>
      <c r="K158" s="308"/>
    </row>
    <row r="159" spans="2:11" ht="15" customHeight="1">
      <c r="B159" s="314"/>
      <c r="C159" s="296"/>
      <c r="D159" s="296"/>
      <c r="E159" s="296"/>
      <c r="F159" s="296"/>
      <c r="G159" s="296"/>
      <c r="H159" s="296"/>
      <c r="I159" s="296"/>
      <c r="J159" s="296"/>
      <c r="K159" s="315"/>
    </row>
    <row r="160" spans="2:11" ht="18.75" customHeight="1">
      <c r="B160" s="263"/>
      <c r="C160" s="267"/>
      <c r="D160" s="267"/>
      <c r="E160" s="267"/>
      <c r="F160" s="286"/>
      <c r="G160" s="267"/>
      <c r="H160" s="267"/>
      <c r="I160" s="267"/>
      <c r="J160" s="267"/>
      <c r="K160" s="263"/>
    </row>
    <row r="161" spans="2:11" ht="18.75" customHeight="1">
      <c r="B161" s="273"/>
      <c r="C161" s="273"/>
      <c r="D161" s="273"/>
      <c r="E161" s="273"/>
      <c r="F161" s="273"/>
      <c r="G161" s="273"/>
      <c r="H161" s="273"/>
      <c r="I161" s="273"/>
      <c r="J161" s="273"/>
      <c r="K161" s="273"/>
    </row>
    <row r="162" spans="2:11" ht="7.5" customHeight="1">
      <c r="B162" s="255"/>
      <c r="C162" s="256"/>
      <c r="D162" s="256"/>
      <c r="E162" s="256"/>
      <c r="F162" s="256"/>
      <c r="G162" s="256"/>
      <c r="H162" s="256"/>
      <c r="I162" s="256"/>
      <c r="J162" s="256"/>
      <c r="K162" s="257"/>
    </row>
    <row r="163" spans="2:11" ht="45" customHeight="1">
      <c r="B163" s="258"/>
      <c r="C163" s="382" t="s">
        <v>836</v>
      </c>
      <c r="D163" s="382"/>
      <c r="E163" s="382"/>
      <c r="F163" s="382"/>
      <c r="G163" s="382"/>
      <c r="H163" s="382"/>
      <c r="I163" s="382"/>
      <c r="J163" s="382"/>
      <c r="K163" s="259"/>
    </row>
    <row r="164" spans="2:11" ht="17.25" customHeight="1">
      <c r="B164" s="258"/>
      <c r="C164" s="279" t="s">
        <v>765</v>
      </c>
      <c r="D164" s="279"/>
      <c r="E164" s="279"/>
      <c r="F164" s="279" t="s">
        <v>766</v>
      </c>
      <c r="G164" s="316"/>
      <c r="H164" s="317" t="s">
        <v>123</v>
      </c>
      <c r="I164" s="317" t="s">
        <v>59</v>
      </c>
      <c r="J164" s="279" t="s">
        <v>767</v>
      </c>
      <c r="K164" s="259"/>
    </row>
    <row r="165" spans="2:11" ht="17.25" customHeight="1">
      <c r="B165" s="260"/>
      <c r="C165" s="281" t="s">
        <v>768</v>
      </c>
      <c r="D165" s="281"/>
      <c r="E165" s="281"/>
      <c r="F165" s="282" t="s">
        <v>769</v>
      </c>
      <c r="G165" s="318"/>
      <c r="H165" s="319"/>
      <c r="I165" s="319"/>
      <c r="J165" s="281" t="s">
        <v>770</v>
      </c>
      <c r="K165" s="261"/>
    </row>
    <row r="166" spans="2:11" ht="5.25" customHeight="1">
      <c r="B166" s="287"/>
      <c r="C166" s="284"/>
      <c r="D166" s="284"/>
      <c r="E166" s="284"/>
      <c r="F166" s="284"/>
      <c r="G166" s="285"/>
      <c r="H166" s="284"/>
      <c r="I166" s="284"/>
      <c r="J166" s="284"/>
      <c r="K166" s="308"/>
    </row>
    <row r="167" spans="2:11" ht="15" customHeight="1">
      <c r="B167" s="287"/>
      <c r="C167" s="267" t="s">
        <v>774</v>
      </c>
      <c r="D167" s="267"/>
      <c r="E167" s="267"/>
      <c r="F167" s="286" t="s">
        <v>771</v>
      </c>
      <c r="G167" s="267"/>
      <c r="H167" s="267" t="s">
        <v>810</v>
      </c>
      <c r="I167" s="267" t="s">
        <v>773</v>
      </c>
      <c r="J167" s="267">
        <v>120</v>
      </c>
      <c r="K167" s="308"/>
    </row>
    <row r="168" spans="2:11" ht="15" customHeight="1">
      <c r="B168" s="287"/>
      <c r="C168" s="267" t="s">
        <v>819</v>
      </c>
      <c r="D168" s="267"/>
      <c r="E168" s="267"/>
      <c r="F168" s="286" t="s">
        <v>771</v>
      </c>
      <c r="G168" s="267"/>
      <c r="H168" s="267" t="s">
        <v>820</v>
      </c>
      <c r="I168" s="267" t="s">
        <v>773</v>
      </c>
      <c r="J168" s="267" t="s">
        <v>821</v>
      </c>
      <c r="K168" s="308"/>
    </row>
    <row r="169" spans="2:11" ht="15" customHeight="1">
      <c r="B169" s="287"/>
      <c r="C169" s="267" t="s">
        <v>720</v>
      </c>
      <c r="D169" s="267"/>
      <c r="E169" s="267"/>
      <c r="F169" s="286" t="s">
        <v>771</v>
      </c>
      <c r="G169" s="267"/>
      <c r="H169" s="267" t="s">
        <v>837</v>
      </c>
      <c r="I169" s="267" t="s">
        <v>773</v>
      </c>
      <c r="J169" s="267" t="s">
        <v>821</v>
      </c>
      <c r="K169" s="308"/>
    </row>
    <row r="170" spans="2:11" ht="15" customHeight="1">
      <c r="B170" s="287"/>
      <c r="C170" s="267" t="s">
        <v>776</v>
      </c>
      <c r="D170" s="267"/>
      <c r="E170" s="267"/>
      <c r="F170" s="286" t="s">
        <v>777</v>
      </c>
      <c r="G170" s="267"/>
      <c r="H170" s="267" t="s">
        <v>837</v>
      </c>
      <c r="I170" s="267" t="s">
        <v>773</v>
      </c>
      <c r="J170" s="267">
        <v>50</v>
      </c>
      <c r="K170" s="308"/>
    </row>
    <row r="171" spans="2:11" ht="15" customHeight="1">
      <c r="B171" s="287"/>
      <c r="C171" s="267" t="s">
        <v>779</v>
      </c>
      <c r="D171" s="267"/>
      <c r="E171" s="267"/>
      <c r="F171" s="286" t="s">
        <v>771</v>
      </c>
      <c r="G171" s="267"/>
      <c r="H171" s="267" t="s">
        <v>837</v>
      </c>
      <c r="I171" s="267" t="s">
        <v>781</v>
      </c>
      <c r="J171" s="267"/>
      <c r="K171" s="308"/>
    </row>
    <row r="172" spans="2:11" ht="15" customHeight="1">
      <c r="B172" s="287"/>
      <c r="C172" s="267" t="s">
        <v>790</v>
      </c>
      <c r="D172" s="267"/>
      <c r="E172" s="267"/>
      <c r="F172" s="286" t="s">
        <v>777</v>
      </c>
      <c r="G172" s="267"/>
      <c r="H172" s="267" t="s">
        <v>837</v>
      </c>
      <c r="I172" s="267" t="s">
        <v>773</v>
      </c>
      <c r="J172" s="267">
        <v>50</v>
      </c>
      <c r="K172" s="308"/>
    </row>
    <row r="173" spans="2:11" ht="15" customHeight="1">
      <c r="B173" s="287"/>
      <c r="C173" s="267" t="s">
        <v>798</v>
      </c>
      <c r="D173" s="267"/>
      <c r="E173" s="267"/>
      <c r="F173" s="286" t="s">
        <v>777</v>
      </c>
      <c r="G173" s="267"/>
      <c r="H173" s="267" t="s">
        <v>837</v>
      </c>
      <c r="I173" s="267" t="s">
        <v>773</v>
      </c>
      <c r="J173" s="267">
        <v>50</v>
      </c>
      <c r="K173" s="308"/>
    </row>
    <row r="174" spans="2:11" ht="15" customHeight="1">
      <c r="B174" s="287"/>
      <c r="C174" s="267" t="s">
        <v>796</v>
      </c>
      <c r="D174" s="267"/>
      <c r="E174" s="267"/>
      <c r="F174" s="286" t="s">
        <v>777</v>
      </c>
      <c r="G174" s="267"/>
      <c r="H174" s="267" t="s">
        <v>837</v>
      </c>
      <c r="I174" s="267" t="s">
        <v>773</v>
      </c>
      <c r="J174" s="267">
        <v>50</v>
      </c>
      <c r="K174" s="308"/>
    </row>
    <row r="175" spans="2:11" ht="15" customHeight="1">
      <c r="B175" s="287"/>
      <c r="C175" s="267" t="s">
        <v>122</v>
      </c>
      <c r="D175" s="267"/>
      <c r="E175" s="267"/>
      <c r="F175" s="286" t="s">
        <v>771</v>
      </c>
      <c r="G175" s="267"/>
      <c r="H175" s="267" t="s">
        <v>838</v>
      </c>
      <c r="I175" s="267" t="s">
        <v>839</v>
      </c>
      <c r="J175" s="267"/>
      <c r="K175" s="308"/>
    </row>
    <row r="176" spans="2:11" ht="15" customHeight="1">
      <c r="B176" s="287"/>
      <c r="C176" s="267" t="s">
        <v>59</v>
      </c>
      <c r="D176" s="267"/>
      <c r="E176" s="267"/>
      <c r="F176" s="286" t="s">
        <v>771</v>
      </c>
      <c r="G176" s="267"/>
      <c r="H176" s="267" t="s">
        <v>840</v>
      </c>
      <c r="I176" s="267" t="s">
        <v>841</v>
      </c>
      <c r="J176" s="267">
        <v>1</v>
      </c>
      <c r="K176" s="308"/>
    </row>
    <row r="177" spans="2:11" ht="15" customHeight="1">
      <c r="B177" s="287"/>
      <c r="C177" s="267" t="s">
        <v>55</v>
      </c>
      <c r="D177" s="267"/>
      <c r="E177" s="267"/>
      <c r="F177" s="286" t="s">
        <v>771</v>
      </c>
      <c r="G177" s="267"/>
      <c r="H177" s="267" t="s">
        <v>842</v>
      </c>
      <c r="I177" s="267" t="s">
        <v>773</v>
      </c>
      <c r="J177" s="267">
        <v>20</v>
      </c>
      <c r="K177" s="308"/>
    </row>
    <row r="178" spans="2:11" ht="15" customHeight="1">
      <c r="B178" s="287"/>
      <c r="C178" s="267" t="s">
        <v>123</v>
      </c>
      <c r="D178" s="267"/>
      <c r="E178" s="267"/>
      <c r="F178" s="286" t="s">
        <v>771</v>
      </c>
      <c r="G178" s="267"/>
      <c r="H178" s="267" t="s">
        <v>843</v>
      </c>
      <c r="I178" s="267" t="s">
        <v>773</v>
      </c>
      <c r="J178" s="267">
        <v>255</v>
      </c>
      <c r="K178" s="308"/>
    </row>
    <row r="179" spans="2:11" ht="15" customHeight="1">
      <c r="B179" s="287"/>
      <c r="C179" s="267" t="s">
        <v>124</v>
      </c>
      <c r="D179" s="267"/>
      <c r="E179" s="267"/>
      <c r="F179" s="286" t="s">
        <v>771</v>
      </c>
      <c r="G179" s="267"/>
      <c r="H179" s="267" t="s">
        <v>736</v>
      </c>
      <c r="I179" s="267" t="s">
        <v>773</v>
      </c>
      <c r="J179" s="267">
        <v>10</v>
      </c>
      <c r="K179" s="308"/>
    </row>
    <row r="180" spans="2:11" ht="15" customHeight="1">
      <c r="B180" s="287"/>
      <c r="C180" s="267" t="s">
        <v>125</v>
      </c>
      <c r="D180" s="267"/>
      <c r="E180" s="267"/>
      <c r="F180" s="286" t="s">
        <v>771</v>
      </c>
      <c r="G180" s="267"/>
      <c r="H180" s="267" t="s">
        <v>844</v>
      </c>
      <c r="I180" s="267" t="s">
        <v>805</v>
      </c>
      <c r="J180" s="267"/>
      <c r="K180" s="308"/>
    </row>
    <row r="181" spans="2:11" ht="15" customHeight="1">
      <c r="B181" s="287"/>
      <c r="C181" s="267" t="s">
        <v>845</v>
      </c>
      <c r="D181" s="267"/>
      <c r="E181" s="267"/>
      <c r="F181" s="286" t="s">
        <v>771</v>
      </c>
      <c r="G181" s="267"/>
      <c r="H181" s="267" t="s">
        <v>846</v>
      </c>
      <c r="I181" s="267" t="s">
        <v>805</v>
      </c>
      <c r="J181" s="267"/>
      <c r="K181" s="308"/>
    </row>
    <row r="182" spans="2:11" ht="15" customHeight="1">
      <c r="B182" s="287"/>
      <c r="C182" s="267" t="s">
        <v>834</v>
      </c>
      <c r="D182" s="267"/>
      <c r="E182" s="267"/>
      <c r="F182" s="286" t="s">
        <v>771</v>
      </c>
      <c r="G182" s="267"/>
      <c r="H182" s="267" t="s">
        <v>847</v>
      </c>
      <c r="I182" s="267" t="s">
        <v>805</v>
      </c>
      <c r="J182" s="267"/>
      <c r="K182" s="308"/>
    </row>
    <row r="183" spans="2:11" ht="15" customHeight="1">
      <c r="B183" s="287"/>
      <c r="C183" s="267" t="s">
        <v>127</v>
      </c>
      <c r="D183" s="267"/>
      <c r="E183" s="267"/>
      <c r="F183" s="286" t="s">
        <v>777</v>
      </c>
      <c r="G183" s="267"/>
      <c r="H183" s="267" t="s">
        <v>848</v>
      </c>
      <c r="I183" s="267" t="s">
        <v>773</v>
      </c>
      <c r="J183" s="267">
        <v>50</v>
      </c>
      <c r="K183" s="308"/>
    </row>
    <row r="184" spans="2:11" ht="15" customHeight="1">
      <c r="B184" s="287"/>
      <c r="C184" s="267" t="s">
        <v>849</v>
      </c>
      <c r="D184" s="267"/>
      <c r="E184" s="267"/>
      <c r="F184" s="286" t="s">
        <v>777</v>
      </c>
      <c r="G184" s="267"/>
      <c r="H184" s="267" t="s">
        <v>850</v>
      </c>
      <c r="I184" s="267" t="s">
        <v>851</v>
      </c>
      <c r="J184" s="267"/>
      <c r="K184" s="308"/>
    </row>
    <row r="185" spans="2:11" ht="15" customHeight="1">
      <c r="B185" s="287"/>
      <c r="C185" s="267" t="s">
        <v>852</v>
      </c>
      <c r="D185" s="267"/>
      <c r="E185" s="267"/>
      <c r="F185" s="286" t="s">
        <v>777</v>
      </c>
      <c r="G185" s="267"/>
      <c r="H185" s="267" t="s">
        <v>853</v>
      </c>
      <c r="I185" s="267" t="s">
        <v>851</v>
      </c>
      <c r="J185" s="267"/>
      <c r="K185" s="308"/>
    </row>
    <row r="186" spans="2:11" ht="15" customHeight="1">
      <c r="B186" s="287"/>
      <c r="C186" s="267" t="s">
        <v>854</v>
      </c>
      <c r="D186" s="267"/>
      <c r="E186" s="267"/>
      <c r="F186" s="286" t="s">
        <v>777</v>
      </c>
      <c r="G186" s="267"/>
      <c r="H186" s="267" t="s">
        <v>855</v>
      </c>
      <c r="I186" s="267" t="s">
        <v>851</v>
      </c>
      <c r="J186" s="267"/>
      <c r="K186" s="308"/>
    </row>
    <row r="187" spans="2:11" ht="15" customHeight="1">
      <c r="B187" s="287"/>
      <c r="C187" s="320" t="s">
        <v>856</v>
      </c>
      <c r="D187" s="267"/>
      <c r="E187" s="267"/>
      <c r="F187" s="286" t="s">
        <v>777</v>
      </c>
      <c r="G187" s="267"/>
      <c r="H187" s="267" t="s">
        <v>857</v>
      </c>
      <c r="I187" s="267" t="s">
        <v>858</v>
      </c>
      <c r="J187" s="321" t="s">
        <v>859</v>
      </c>
      <c r="K187" s="308"/>
    </row>
    <row r="188" spans="2:11" ht="15" customHeight="1">
      <c r="B188" s="287"/>
      <c r="C188" s="272" t="s">
        <v>44</v>
      </c>
      <c r="D188" s="267"/>
      <c r="E188" s="267"/>
      <c r="F188" s="286" t="s">
        <v>771</v>
      </c>
      <c r="G188" s="267"/>
      <c r="H188" s="263" t="s">
        <v>860</v>
      </c>
      <c r="I188" s="267" t="s">
        <v>861</v>
      </c>
      <c r="J188" s="267"/>
      <c r="K188" s="308"/>
    </row>
    <row r="189" spans="2:11" ht="15" customHeight="1">
      <c r="B189" s="287"/>
      <c r="C189" s="272" t="s">
        <v>862</v>
      </c>
      <c r="D189" s="267"/>
      <c r="E189" s="267"/>
      <c r="F189" s="286" t="s">
        <v>771</v>
      </c>
      <c r="G189" s="267"/>
      <c r="H189" s="267" t="s">
        <v>863</v>
      </c>
      <c r="I189" s="267" t="s">
        <v>805</v>
      </c>
      <c r="J189" s="267"/>
      <c r="K189" s="308"/>
    </row>
    <row r="190" spans="2:11" ht="15" customHeight="1">
      <c r="B190" s="287"/>
      <c r="C190" s="272" t="s">
        <v>864</v>
      </c>
      <c r="D190" s="267"/>
      <c r="E190" s="267"/>
      <c r="F190" s="286" t="s">
        <v>771</v>
      </c>
      <c r="G190" s="267"/>
      <c r="H190" s="267" t="s">
        <v>865</v>
      </c>
      <c r="I190" s="267" t="s">
        <v>805</v>
      </c>
      <c r="J190" s="267"/>
      <c r="K190" s="308"/>
    </row>
    <row r="191" spans="2:11" ht="15" customHeight="1">
      <c r="B191" s="287"/>
      <c r="C191" s="272" t="s">
        <v>866</v>
      </c>
      <c r="D191" s="267"/>
      <c r="E191" s="267"/>
      <c r="F191" s="286" t="s">
        <v>777</v>
      </c>
      <c r="G191" s="267"/>
      <c r="H191" s="267" t="s">
        <v>867</v>
      </c>
      <c r="I191" s="267" t="s">
        <v>805</v>
      </c>
      <c r="J191" s="267"/>
      <c r="K191" s="308"/>
    </row>
    <row r="192" spans="2:11" ht="15" customHeight="1">
      <c r="B192" s="314"/>
      <c r="C192" s="322"/>
      <c r="D192" s="296"/>
      <c r="E192" s="296"/>
      <c r="F192" s="296"/>
      <c r="G192" s="296"/>
      <c r="H192" s="296"/>
      <c r="I192" s="296"/>
      <c r="J192" s="296"/>
      <c r="K192" s="315"/>
    </row>
    <row r="193" spans="2:11" ht="18.75" customHeight="1">
      <c r="B193" s="263"/>
      <c r="C193" s="267"/>
      <c r="D193" s="267"/>
      <c r="E193" s="267"/>
      <c r="F193" s="286"/>
      <c r="G193" s="267"/>
      <c r="H193" s="267"/>
      <c r="I193" s="267"/>
      <c r="J193" s="267"/>
      <c r="K193" s="263"/>
    </row>
    <row r="194" spans="2:11" ht="18.75" customHeight="1">
      <c r="B194" s="263"/>
      <c r="C194" s="267"/>
      <c r="D194" s="267"/>
      <c r="E194" s="267"/>
      <c r="F194" s="286"/>
      <c r="G194" s="267"/>
      <c r="H194" s="267"/>
      <c r="I194" s="267"/>
      <c r="J194" s="267"/>
      <c r="K194" s="263"/>
    </row>
    <row r="195" spans="2:11" ht="18.75" customHeight="1">
      <c r="B195" s="273"/>
      <c r="C195" s="273"/>
      <c r="D195" s="273"/>
      <c r="E195" s="273"/>
      <c r="F195" s="273"/>
      <c r="G195" s="273"/>
      <c r="H195" s="273"/>
      <c r="I195" s="273"/>
      <c r="J195" s="273"/>
      <c r="K195" s="273"/>
    </row>
    <row r="196" spans="2:11">
      <c r="B196" s="255"/>
      <c r="C196" s="256"/>
      <c r="D196" s="256"/>
      <c r="E196" s="256"/>
      <c r="F196" s="256"/>
      <c r="G196" s="256"/>
      <c r="H196" s="256"/>
      <c r="I196" s="256"/>
      <c r="J196" s="256"/>
      <c r="K196" s="257"/>
    </row>
    <row r="197" spans="2:11" ht="20.5">
      <c r="B197" s="258"/>
      <c r="C197" s="382" t="s">
        <v>868</v>
      </c>
      <c r="D197" s="382"/>
      <c r="E197" s="382"/>
      <c r="F197" s="382"/>
      <c r="G197" s="382"/>
      <c r="H197" s="382"/>
      <c r="I197" s="382"/>
      <c r="J197" s="382"/>
      <c r="K197" s="259"/>
    </row>
    <row r="198" spans="2:11" ht="25.5" customHeight="1">
      <c r="B198" s="258"/>
      <c r="C198" s="323" t="s">
        <v>869</v>
      </c>
      <c r="D198" s="323"/>
      <c r="E198" s="323"/>
      <c r="F198" s="323" t="s">
        <v>870</v>
      </c>
      <c r="G198" s="324"/>
      <c r="H198" s="381" t="s">
        <v>871</v>
      </c>
      <c r="I198" s="381"/>
      <c r="J198" s="381"/>
      <c r="K198" s="259"/>
    </row>
    <row r="199" spans="2:11" ht="5.25" customHeight="1">
      <c r="B199" s="287"/>
      <c r="C199" s="284"/>
      <c r="D199" s="284"/>
      <c r="E199" s="284"/>
      <c r="F199" s="284"/>
      <c r="G199" s="267"/>
      <c r="H199" s="284"/>
      <c r="I199" s="284"/>
      <c r="J199" s="284"/>
      <c r="K199" s="308"/>
    </row>
    <row r="200" spans="2:11" ht="15" customHeight="1">
      <c r="B200" s="287"/>
      <c r="C200" s="267" t="s">
        <v>861</v>
      </c>
      <c r="D200" s="267"/>
      <c r="E200" s="267"/>
      <c r="F200" s="286" t="s">
        <v>45</v>
      </c>
      <c r="G200" s="267"/>
      <c r="H200" s="379" t="s">
        <v>872</v>
      </c>
      <c r="I200" s="379"/>
      <c r="J200" s="379"/>
      <c r="K200" s="308"/>
    </row>
    <row r="201" spans="2:11" ht="15" customHeight="1">
      <c r="B201" s="287"/>
      <c r="C201" s="293"/>
      <c r="D201" s="267"/>
      <c r="E201" s="267"/>
      <c r="F201" s="286" t="s">
        <v>46</v>
      </c>
      <c r="G201" s="267"/>
      <c r="H201" s="379" t="s">
        <v>873</v>
      </c>
      <c r="I201" s="379"/>
      <c r="J201" s="379"/>
      <c r="K201" s="308"/>
    </row>
    <row r="202" spans="2:11" ht="15" customHeight="1">
      <c r="B202" s="287"/>
      <c r="C202" s="293"/>
      <c r="D202" s="267"/>
      <c r="E202" s="267"/>
      <c r="F202" s="286" t="s">
        <v>49</v>
      </c>
      <c r="G202" s="267"/>
      <c r="H202" s="379" t="s">
        <v>874</v>
      </c>
      <c r="I202" s="379"/>
      <c r="J202" s="379"/>
      <c r="K202" s="308"/>
    </row>
    <row r="203" spans="2:11" ht="15" customHeight="1">
      <c r="B203" s="287"/>
      <c r="C203" s="267"/>
      <c r="D203" s="267"/>
      <c r="E203" s="267"/>
      <c r="F203" s="286" t="s">
        <v>47</v>
      </c>
      <c r="G203" s="267"/>
      <c r="H203" s="379" t="s">
        <v>875</v>
      </c>
      <c r="I203" s="379"/>
      <c r="J203" s="379"/>
      <c r="K203" s="308"/>
    </row>
    <row r="204" spans="2:11" ht="15" customHeight="1">
      <c r="B204" s="287"/>
      <c r="C204" s="267"/>
      <c r="D204" s="267"/>
      <c r="E204" s="267"/>
      <c r="F204" s="286" t="s">
        <v>48</v>
      </c>
      <c r="G204" s="267"/>
      <c r="H204" s="379" t="s">
        <v>876</v>
      </c>
      <c r="I204" s="379"/>
      <c r="J204" s="379"/>
      <c r="K204" s="308"/>
    </row>
    <row r="205" spans="2:11" ht="15" customHeight="1">
      <c r="B205" s="287"/>
      <c r="C205" s="267"/>
      <c r="D205" s="267"/>
      <c r="E205" s="267"/>
      <c r="F205" s="286"/>
      <c r="G205" s="267"/>
      <c r="H205" s="267"/>
      <c r="I205" s="267"/>
      <c r="J205" s="267"/>
      <c r="K205" s="308"/>
    </row>
    <row r="206" spans="2:11" ht="15" customHeight="1">
      <c r="B206" s="287"/>
      <c r="C206" s="267" t="s">
        <v>817</v>
      </c>
      <c r="D206" s="267"/>
      <c r="E206" s="267"/>
      <c r="F206" s="286" t="s">
        <v>81</v>
      </c>
      <c r="G206" s="267"/>
      <c r="H206" s="379" t="s">
        <v>877</v>
      </c>
      <c r="I206" s="379"/>
      <c r="J206" s="379"/>
      <c r="K206" s="308"/>
    </row>
    <row r="207" spans="2:11" ht="15" customHeight="1">
      <c r="B207" s="287"/>
      <c r="C207" s="293"/>
      <c r="D207" s="267"/>
      <c r="E207" s="267"/>
      <c r="F207" s="286" t="s">
        <v>716</v>
      </c>
      <c r="G207" s="267"/>
      <c r="H207" s="379" t="s">
        <v>717</v>
      </c>
      <c r="I207" s="379"/>
      <c r="J207" s="379"/>
      <c r="K207" s="308"/>
    </row>
    <row r="208" spans="2:11" ht="15" customHeight="1">
      <c r="B208" s="287"/>
      <c r="C208" s="267"/>
      <c r="D208" s="267"/>
      <c r="E208" s="267"/>
      <c r="F208" s="286" t="s">
        <v>714</v>
      </c>
      <c r="G208" s="267"/>
      <c r="H208" s="379" t="s">
        <v>878</v>
      </c>
      <c r="I208" s="379"/>
      <c r="J208" s="379"/>
      <c r="K208" s="308"/>
    </row>
    <row r="209" spans="2:11" ht="15" customHeight="1">
      <c r="B209" s="325"/>
      <c r="C209" s="293"/>
      <c r="D209" s="293"/>
      <c r="E209" s="293"/>
      <c r="F209" s="286" t="s">
        <v>718</v>
      </c>
      <c r="G209" s="272"/>
      <c r="H209" s="380" t="s">
        <v>719</v>
      </c>
      <c r="I209" s="380"/>
      <c r="J209" s="380"/>
      <c r="K209" s="326"/>
    </row>
    <row r="210" spans="2:11" ht="15" customHeight="1">
      <c r="B210" s="325"/>
      <c r="C210" s="293"/>
      <c r="D210" s="293"/>
      <c r="E210" s="293"/>
      <c r="F210" s="286" t="s">
        <v>193</v>
      </c>
      <c r="G210" s="272"/>
      <c r="H210" s="380" t="s">
        <v>879</v>
      </c>
      <c r="I210" s="380"/>
      <c r="J210" s="380"/>
      <c r="K210" s="326"/>
    </row>
    <row r="211" spans="2:11" ht="15" customHeight="1">
      <c r="B211" s="325"/>
      <c r="C211" s="293"/>
      <c r="D211" s="293"/>
      <c r="E211" s="293"/>
      <c r="F211" s="327"/>
      <c r="G211" s="272"/>
      <c r="H211" s="328"/>
      <c r="I211" s="328"/>
      <c r="J211" s="328"/>
      <c r="K211" s="326"/>
    </row>
    <row r="212" spans="2:11" ht="15" customHeight="1">
      <c r="B212" s="325"/>
      <c r="C212" s="267" t="s">
        <v>841</v>
      </c>
      <c r="D212" s="293"/>
      <c r="E212" s="293"/>
      <c r="F212" s="286">
        <v>1</v>
      </c>
      <c r="G212" s="272"/>
      <c r="H212" s="380" t="s">
        <v>880</v>
      </c>
      <c r="I212" s="380"/>
      <c r="J212" s="380"/>
      <c r="K212" s="326"/>
    </row>
    <row r="213" spans="2:11" ht="15" customHeight="1">
      <c r="B213" s="325"/>
      <c r="C213" s="293"/>
      <c r="D213" s="293"/>
      <c r="E213" s="293"/>
      <c r="F213" s="286">
        <v>2</v>
      </c>
      <c r="G213" s="272"/>
      <c r="H213" s="380" t="s">
        <v>881</v>
      </c>
      <c r="I213" s="380"/>
      <c r="J213" s="380"/>
      <c r="K213" s="326"/>
    </row>
    <row r="214" spans="2:11" ht="15" customHeight="1">
      <c r="B214" s="325"/>
      <c r="C214" s="293"/>
      <c r="D214" s="293"/>
      <c r="E214" s="293"/>
      <c r="F214" s="286">
        <v>3</v>
      </c>
      <c r="G214" s="272"/>
      <c r="H214" s="380" t="s">
        <v>882</v>
      </c>
      <c r="I214" s="380"/>
      <c r="J214" s="380"/>
      <c r="K214" s="326"/>
    </row>
    <row r="215" spans="2:11" ht="15" customHeight="1">
      <c r="B215" s="325"/>
      <c r="C215" s="293"/>
      <c r="D215" s="293"/>
      <c r="E215" s="293"/>
      <c r="F215" s="286">
        <v>4</v>
      </c>
      <c r="G215" s="272"/>
      <c r="H215" s="380" t="s">
        <v>883</v>
      </c>
      <c r="I215" s="380"/>
      <c r="J215" s="380"/>
      <c r="K215" s="326"/>
    </row>
    <row r="216" spans="2:11" ht="12.75" customHeight="1">
      <c r="B216" s="329"/>
      <c r="C216" s="330"/>
      <c r="D216" s="330"/>
      <c r="E216" s="330"/>
      <c r="F216" s="330"/>
      <c r="G216" s="330"/>
      <c r="H216" s="330"/>
      <c r="I216" s="330"/>
      <c r="J216" s="330"/>
      <c r="K216" s="331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1 - 1. etapa běžecká dráh...</vt:lpstr>
      <vt:lpstr>2 - 2. etapa víceúčelové ...</vt:lpstr>
      <vt:lpstr>0 - Zemní práce</vt:lpstr>
      <vt:lpstr>Pokyny pro vyplnění</vt:lpstr>
      <vt:lpstr>'0 - Zemní práce'!Názvy_tisku</vt:lpstr>
      <vt:lpstr>'1 - 1. etapa běžecká dráh...'!Názvy_tisku</vt:lpstr>
      <vt:lpstr>'2 - 2. etapa víceúčelové ...'!Názvy_tisku</vt:lpstr>
      <vt:lpstr>'Rekapitulace stavby'!Názvy_tisku</vt:lpstr>
      <vt:lpstr>'0 - Zemní práce'!Oblast_tisku</vt:lpstr>
      <vt:lpstr>'1 - 1. etapa běžecká dráh...'!Oblast_tisku</vt:lpstr>
      <vt:lpstr>'2 - 2. etapa víceúčelové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MAMA\Martina</dc:creator>
  <cp:lastModifiedBy>sznapka</cp:lastModifiedBy>
  <dcterms:created xsi:type="dcterms:W3CDTF">2018-09-10T20:51:24Z</dcterms:created>
  <dcterms:modified xsi:type="dcterms:W3CDTF">2018-09-14T04:13:34Z</dcterms:modified>
</cp:coreProperties>
</file>